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checkCompatibility="1"/>
  <mc:AlternateContent xmlns:mc="http://schemas.openxmlformats.org/markup-compatibility/2006">
    <mc:Choice Requires="x15">
      <x15ac:absPath xmlns:x15ac="http://schemas.microsoft.com/office/spreadsheetml/2010/11/ac" url="F:\☆内桶　マイファイル\01-克之\02-ドッジボール\1.笠間市ドッジボール協会\3.大会・交流会関係\4.ママーズジュニア大会\R4ジュニアキッズ大会\"/>
    </mc:Choice>
  </mc:AlternateContent>
  <xr:revisionPtr revIDLastSave="0" documentId="8_{E9E84489-ED70-4856-AC26-1511C46DFB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チーム名" sheetId="18" r:id="rId1"/>
    <sheet name="タイムスケジュール" sheetId="13" r:id="rId2"/>
    <sheet name="リーグ表" sheetId="2" r:id="rId3"/>
    <sheet name="トーナメントジュニア＆キッズ" sheetId="19" r:id="rId4"/>
    <sheet name="トーナメントフレンドリー" sheetId="25" r:id="rId5"/>
  </sheets>
  <definedNames>
    <definedName name="_xlnm.Print_Area" localSheetId="1">タイムスケジュール!$A$1:$V$42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X27" i="19" l="1"/>
  <c r="X5" i="19" s="1"/>
  <c r="X6" i="19"/>
  <c r="AC6" i="25"/>
  <c r="AC5" i="25"/>
  <c r="AC27" i="25"/>
  <c r="J42" i="13"/>
  <c r="E42" i="13"/>
  <c r="U40" i="13"/>
  <c r="P40" i="13"/>
  <c r="J41" i="13"/>
  <c r="E41" i="13"/>
  <c r="X53" i="19"/>
  <c r="X52" i="19"/>
  <c r="X65" i="19"/>
  <c r="U39" i="13"/>
  <c r="P39" i="13"/>
  <c r="J40" i="13"/>
  <c r="E40" i="13"/>
  <c r="J39" i="13"/>
  <c r="E39" i="13"/>
  <c r="U38" i="13"/>
  <c r="P38" i="13"/>
  <c r="J38" i="13"/>
  <c r="E38" i="13"/>
  <c r="J37" i="13"/>
  <c r="E37" i="13"/>
  <c r="U37" i="13"/>
  <c r="P37" i="13"/>
  <c r="J36" i="13"/>
  <c r="E32" i="13"/>
  <c r="E36" i="13"/>
  <c r="D24" i="19"/>
  <c r="D16" i="19"/>
  <c r="D40" i="19"/>
  <c r="D32" i="19"/>
  <c r="U36" i="13"/>
  <c r="P36" i="13"/>
  <c r="E33" i="13"/>
  <c r="J32" i="13"/>
  <c r="P32" i="13"/>
  <c r="J34" i="13"/>
  <c r="J33" i="13"/>
  <c r="J31" i="13"/>
  <c r="U35" i="13"/>
  <c r="P35" i="13"/>
  <c r="U34" i="13"/>
  <c r="P34" i="13"/>
  <c r="U33" i="13"/>
  <c r="P33" i="13"/>
  <c r="U32" i="13"/>
  <c r="U31" i="13"/>
  <c r="P31" i="13"/>
  <c r="U30" i="13"/>
  <c r="P30" i="13"/>
  <c r="U29" i="13"/>
  <c r="P29" i="13"/>
  <c r="J35" i="13"/>
  <c r="E35" i="13"/>
  <c r="E34" i="13"/>
  <c r="E31" i="13"/>
  <c r="J30" i="13"/>
  <c r="E30" i="13"/>
  <c r="L42" i="25"/>
  <c r="L38" i="25"/>
  <c r="L34" i="25"/>
  <c r="L30" i="25"/>
  <c r="L26" i="25"/>
  <c r="L22" i="25"/>
  <c r="L14" i="25"/>
  <c r="L10" i="25"/>
  <c r="H73" i="19"/>
  <c r="H69" i="19"/>
  <c r="H65" i="19"/>
  <c r="H61" i="19"/>
  <c r="H57" i="19"/>
  <c r="H46" i="19"/>
  <c r="H42" i="19"/>
  <c r="H38" i="19"/>
  <c r="H34" i="19"/>
  <c r="H30" i="19"/>
  <c r="H26" i="19"/>
  <c r="H22" i="19"/>
  <c r="H18" i="19"/>
  <c r="H14" i="19"/>
  <c r="H10" i="19"/>
  <c r="U42" i="2"/>
  <c r="O27" i="2"/>
  <c r="Q27" i="2"/>
  <c r="X51" i="2"/>
  <c r="R15" i="2"/>
  <c r="R13" i="2"/>
  <c r="T11" i="2"/>
  <c r="R11" i="2"/>
  <c r="U13" i="2"/>
  <c r="W13" i="2"/>
  <c r="AA6" i="2"/>
  <c r="C40" i="13"/>
  <c r="C41" i="13"/>
  <c r="C42" i="13" s="1"/>
  <c r="J24" i="13"/>
  <c r="E24" i="13"/>
  <c r="J23" i="13"/>
  <c r="E23" i="13"/>
  <c r="J22" i="13"/>
  <c r="E22" i="13"/>
  <c r="U24" i="13"/>
  <c r="P24" i="13"/>
  <c r="U23" i="13"/>
  <c r="P23" i="13"/>
  <c r="U22" i="13"/>
  <c r="P22" i="13"/>
  <c r="U12" i="13"/>
  <c r="P12" i="13"/>
  <c r="U11" i="13"/>
  <c r="P11" i="13"/>
  <c r="J12" i="13"/>
  <c r="E12" i="13"/>
  <c r="J11" i="13"/>
  <c r="E11" i="13"/>
  <c r="U6" i="13"/>
  <c r="P6" i="13"/>
  <c r="U5" i="13"/>
  <c r="P5" i="13"/>
  <c r="J6" i="13"/>
  <c r="E6" i="13"/>
  <c r="J5" i="13"/>
  <c r="E5" i="13"/>
  <c r="U19" i="13"/>
  <c r="P19" i="13"/>
  <c r="P20" i="13"/>
  <c r="U20" i="13"/>
  <c r="P21" i="13"/>
  <c r="U21" i="13"/>
  <c r="P25" i="13"/>
  <c r="U25" i="13"/>
  <c r="P26" i="13"/>
  <c r="U26" i="13"/>
  <c r="J21" i="13"/>
  <c r="E21" i="13"/>
  <c r="E25" i="13"/>
  <c r="J25" i="13"/>
  <c r="E26" i="13"/>
  <c r="J26" i="13"/>
  <c r="E27" i="13"/>
  <c r="J27" i="13"/>
  <c r="U18" i="13"/>
  <c r="P18" i="13"/>
  <c r="J17" i="13"/>
  <c r="E17" i="13"/>
  <c r="J16" i="13"/>
  <c r="E16" i="13"/>
  <c r="E18" i="13"/>
  <c r="J18" i="13"/>
  <c r="E19" i="13"/>
  <c r="J19" i="13"/>
  <c r="E20" i="13"/>
  <c r="J20" i="13"/>
  <c r="U14" i="13"/>
  <c r="P14" i="13"/>
  <c r="U13" i="13"/>
  <c r="P13" i="13"/>
  <c r="P15" i="13"/>
  <c r="U15" i="13"/>
  <c r="P16" i="13"/>
  <c r="U16" i="13"/>
  <c r="P17" i="13"/>
  <c r="U17" i="13"/>
  <c r="J9" i="13"/>
  <c r="E9" i="13"/>
  <c r="E10" i="13"/>
  <c r="J10" i="13"/>
  <c r="E13" i="13"/>
  <c r="J13" i="13"/>
  <c r="E14" i="13"/>
  <c r="J14" i="13"/>
  <c r="E15" i="13"/>
  <c r="J15" i="13"/>
  <c r="U8" i="13"/>
  <c r="P8" i="13"/>
  <c r="U7" i="13"/>
  <c r="P7" i="13"/>
  <c r="P9" i="13"/>
  <c r="U9" i="13"/>
  <c r="P10" i="13"/>
  <c r="U10" i="13"/>
  <c r="J8" i="13"/>
  <c r="E8" i="13"/>
  <c r="U27" i="13"/>
  <c r="P27" i="13"/>
  <c r="D55" i="2"/>
  <c r="D53" i="2"/>
  <c r="D51" i="2"/>
  <c r="D49" i="2"/>
  <c r="D47" i="2"/>
  <c r="D41" i="2"/>
  <c r="D39" i="2"/>
  <c r="D37" i="2"/>
  <c r="D35" i="2"/>
  <c r="D26" i="2"/>
  <c r="D24" i="2"/>
  <c r="D22" i="2"/>
  <c r="D20" i="2"/>
  <c r="D14" i="2"/>
  <c r="D12" i="2"/>
  <c r="D10" i="2"/>
  <c r="D8" i="2"/>
  <c r="D33" i="2"/>
  <c r="D18" i="2"/>
  <c r="D6" i="2"/>
  <c r="Z42" i="2"/>
  <c r="X42" i="2"/>
  <c r="W42" i="2"/>
  <c r="T42" i="2"/>
  <c r="R42" i="2"/>
  <c r="R41" i="2" s="1"/>
  <c r="Q42" i="2"/>
  <c r="O42" i="2"/>
  <c r="A42" i="2"/>
  <c r="A41" i="2"/>
  <c r="W40" i="2"/>
  <c r="U40" i="2"/>
  <c r="T40" i="2"/>
  <c r="R40" i="2"/>
  <c r="Q40" i="2"/>
  <c r="O40" i="2"/>
  <c r="A40" i="2"/>
  <c r="AA39" i="2"/>
  <c r="A39" i="2"/>
  <c r="T38" i="2"/>
  <c r="R38" i="2"/>
  <c r="Q38" i="2"/>
  <c r="O38" i="2"/>
  <c r="A38" i="2"/>
  <c r="AA37" i="2"/>
  <c r="X37" i="2"/>
  <c r="A37" i="2"/>
  <c r="Q36" i="2"/>
  <c r="L36" i="2" s="1"/>
  <c r="O36" i="2"/>
  <c r="A36" i="2"/>
  <c r="AA35" i="2"/>
  <c r="X35" i="2"/>
  <c r="U35" i="2"/>
  <c r="A35" i="2"/>
  <c r="L34" i="2"/>
  <c r="A34" i="2"/>
  <c r="AA33" i="2"/>
  <c r="X33" i="2"/>
  <c r="U33" i="2"/>
  <c r="R33" i="2"/>
  <c r="L33" i="2"/>
  <c r="A33" i="2"/>
  <c r="Z27" i="2"/>
  <c r="X27" i="2"/>
  <c r="W27" i="2"/>
  <c r="U27" i="2"/>
  <c r="T27" i="2"/>
  <c r="R27" i="2"/>
  <c r="A27" i="2"/>
  <c r="A26" i="2"/>
  <c r="W25" i="2"/>
  <c r="U25" i="2"/>
  <c r="T25" i="2"/>
  <c r="R25" i="2"/>
  <c r="Q25" i="2"/>
  <c r="O25" i="2"/>
  <c r="A25" i="2"/>
  <c r="AA24" i="2"/>
  <c r="A24" i="2"/>
  <c r="T23" i="2"/>
  <c r="R23" i="2"/>
  <c r="Q23" i="2"/>
  <c r="O23" i="2"/>
  <c r="A23" i="2"/>
  <c r="AA22" i="2"/>
  <c r="X22" i="2"/>
  <c r="A22" i="2"/>
  <c r="Q21" i="2"/>
  <c r="L21" i="2" s="1"/>
  <c r="O21" i="2"/>
  <c r="A21" i="2"/>
  <c r="AA20" i="2"/>
  <c r="X20" i="2"/>
  <c r="U20" i="2"/>
  <c r="A20" i="2"/>
  <c r="L19" i="2"/>
  <c r="A19" i="2"/>
  <c r="AA18" i="2"/>
  <c r="X18" i="2"/>
  <c r="U18" i="2"/>
  <c r="R18" i="2"/>
  <c r="L18" i="2"/>
  <c r="A18" i="2"/>
  <c r="Z15" i="2"/>
  <c r="X15" i="2"/>
  <c r="W15" i="2"/>
  <c r="U15" i="2"/>
  <c r="T15" i="2"/>
  <c r="Q15" i="2"/>
  <c r="A15" i="2"/>
  <c r="A14" i="2"/>
  <c r="T13" i="2"/>
  <c r="Q13" i="2"/>
  <c r="O13" i="2"/>
  <c r="A13" i="2"/>
  <c r="AA12" i="2"/>
  <c r="A12" i="2"/>
  <c r="Q11" i="2"/>
  <c r="O11" i="2"/>
  <c r="A11" i="2"/>
  <c r="AA10" i="2"/>
  <c r="X10" i="2"/>
  <c r="A10" i="2"/>
  <c r="Q9" i="2"/>
  <c r="O9" i="2"/>
  <c r="L8" i="2" s="1"/>
  <c r="A9" i="2"/>
  <c r="AA8" i="2"/>
  <c r="X8" i="2"/>
  <c r="U8" i="2"/>
  <c r="A8" i="2"/>
  <c r="L7" i="2"/>
  <c r="A7" i="2"/>
  <c r="X6" i="2"/>
  <c r="U6" i="2"/>
  <c r="R6" i="2"/>
  <c r="L6" i="2"/>
  <c r="A6" i="2"/>
  <c r="E7" i="13"/>
  <c r="J7" i="13"/>
  <c r="D65" i="2"/>
  <c r="D63" i="2"/>
  <c r="D61" i="2"/>
  <c r="D59" i="2"/>
  <c r="Q66" i="2"/>
  <c r="Q64" i="2"/>
  <c r="Q62" i="2"/>
  <c r="L62" i="2" s="1"/>
  <c r="O66" i="2"/>
  <c r="O64" i="2"/>
  <c r="O62" i="2"/>
  <c r="L61" i="2" s="1"/>
  <c r="O50" i="2"/>
  <c r="L49" i="2" s="1"/>
  <c r="L48" i="2"/>
  <c r="L47" i="2"/>
  <c r="Z56" i="2"/>
  <c r="X56" i="2"/>
  <c r="W56" i="2"/>
  <c r="U56" i="2"/>
  <c r="T56" i="2"/>
  <c r="R56" i="2"/>
  <c r="Q56" i="2"/>
  <c r="O56" i="2"/>
  <c r="A56" i="2"/>
  <c r="A55" i="2"/>
  <c r="W54" i="2"/>
  <c r="U54" i="2"/>
  <c r="T54" i="2"/>
  <c r="R54" i="2"/>
  <c r="Q54" i="2"/>
  <c r="O54" i="2"/>
  <c r="A54" i="2"/>
  <c r="AA53" i="2"/>
  <c r="A53" i="2"/>
  <c r="T52" i="2"/>
  <c r="R52" i="2"/>
  <c r="Q52" i="2"/>
  <c r="O52" i="2"/>
  <c r="A52" i="2"/>
  <c r="AA51" i="2"/>
  <c r="A51" i="2"/>
  <c r="Q50" i="2"/>
  <c r="L50" i="2" s="1"/>
  <c r="A50" i="2"/>
  <c r="AA49" i="2"/>
  <c r="X49" i="2"/>
  <c r="U49" i="2"/>
  <c r="A49" i="2"/>
  <c r="A48" i="2"/>
  <c r="AA47" i="2"/>
  <c r="X47" i="2"/>
  <c r="U47" i="2"/>
  <c r="R47" i="2"/>
  <c r="A47" i="2"/>
  <c r="C30" i="13"/>
  <c r="C31" i="13" s="1"/>
  <c r="C32" i="13" s="1"/>
  <c r="C33" i="13" s="1"/>
  <c r="C34" i="13" s="1"/>
  <c r="C35" i="13" s="1"/>
  <c r="C36" i="13" s="1"/>
  <c r="C37" i="13" s="1"/>
  <c r="A66" i="2"/>
  <c r="A65" i="2"/>
  <c r="U66" i="2"/>
  <c r="W66" i="2"/>
  <c r="A64" i="2"/>
  <c r="A63" i="2"/>
  <c r="R66" i="2"/>
  <c r="T66" i="2"/>
  <c r="R64" i="2"/>
  <c r="T64" i="2"/>
  <c r="A62" i="2"/>
  <c r="A61" i="2"/>
  <c r="A60" i="2"/>
  <c r="A59" i="2"/>
  <c r="L5" i="13"/>
  <c r="N6" i="13" s="1"/>
  <c r="N7" i="13" s="1"/>
  <c r="N8" i="13" s="1"/>
  <c r="N9" i="13" s="1"/>
  <c r="N10" i="13" s="1"/>
  <c r="N11" i="13" s="1"/>
  <c r="N12" i="13" s="1"/>
  <c r="C6" i="13"/>
  <c r="C7" i="13" s="1"/>
  <c r="C8" i="13" s="1"/>
  <c r="C9" i="13" s="1"/>
  <c r="C10" i="13" s="1"/>
  <c r="C11" i="13" s="1"/>
  <c r="C12" i="13" s="1"/>
  <c r="C13" i="13" s="1"/>
  <c r="C14" i="13" s="1"/>
  <c r="C15" i="13" s="1"/>
  <c r="C16" i="13" s="1"/>
  <c r="C17" i="13" s="1"/>
  <c r="C18" i="13" s="1"/>
  <c r="C19" i="13" s="1"/>
  <c r="C20" i="13" s="1"/>
  <c r="C21" i="13" s="1"/>
  <c r="C22" i="13" s="1"/>
  <c r="C23" i="13" s="1"/>
  <c r="C24" i="13" s="1"/>
  <c r="C25" i="13" s="1"/>
  <c r="C26" i="13" s="1"/>
  <c r="C27" i="13" s="1"/>
  <c r="L12" i="13"/>
  <c r="N30" i="13" s="1"/>
  <c r="N31" i="13" s="1"/>
  <c r="N32" i="13" s="1"/>
  <c r="N33" i="13" s="1"/>
  <c r="N34" i="13" s="1"/>
  <c r="N35" i="13" s="1"/>
  <c r="N36" i="13" s="1"/>
  <c r="N37" i="13" s="1"/>
  <c r="U61" i="2"/>
  <c r="X59" i="2"/>
  <c r="X61" i="2"/>
  <c r="X63" i="2"/>
  <c r="U59" i="2"/>
  <c r="L59" i="2"/>
  <c r="R59" i="2"/>
  <c r="L60" i="2"/>
  <c r="O39" i="2" l="1"/>
  <c r="O22" i="2"/>
  <c r="L38" i="2"/>
  <c r="G18" i="2"/>
  <c r="G33" i="2"/>
  <c r="G59" i="2"/>
  <c r="G47" i="2"/>
  <c r="U39" i="2"/>
  <c r="G6" i="2"/>
  <c r="I6" i="2"/>
  <c r="X41" i="2"/>
  <c r="U41" i="2"/>
  <c r="O35" i="2"/>
  <c r="G35" i="2" s="1" a="1"/>
  <c r="G35" i="2" s="1"/>
  <c r="L37" i="2"/>
  <c r="L40" i="2"/>
  <c r="U24" i="2"/>
  <c r="O37" i="2"/>
  <c r="X26" i="2"/>
  <c r="R39" i="2"/>
  <c r="O41" i="2"/>
  <c r="I33" i="2"/>
  <c r="L42" i="2"/>
  <c r="O24" i="2"/>
  <c r="L12" i="2"/>
  <c r="R26" i="2"/>
  <c r="R37" i="2"/>
  <c r="L39" i="2"/>
  <c r="E35" i="2"/>
  <c r="L27" i="2"/>
  <c r="L35" i="2"/>
  <c r="L41" i="2"/>
  <c r="E33" i="2"/>
  <c r="L15" i="2"/>
  <c r="E18" i="2"/>
  <c r="U26" i="2"/>
  <c r="X14" i="2"/>
  <c r="O20" i="2"/>
  <c r="L26" i="2"/>
  <c r="O8" i="2"/>
  <c r="L14" i="2"/>
  <c r="L23" i="2"/>
  <c r="O26" i="2"/>
  <c r="L52" i="2"/>
  <c r="R14" i="2"/>
  <c r="L22" i="2"/>
  <c r="L25" i="2"/>
  <c r="U65" i="2"/>
  <c r="I18" i="2"/>
  <c r="L24" i="2"/>
  <c r="I20" i="2"/>
  <c r="R12" i="2"/>
  <c r="L20" i="2"/>
  <c r="R22" i="2"/>
  <c r="E22" i="2" s="1"/>
  <c r="R24" i="2"/>
  <c r="O10" i="2"/>
  <c r="L54" i="2"/>
  <c r="L11" i="2"/>
  <c r="O12" i="2"/>
  <c r="R10" i="2"/>
  <c r="L9" i="2"/>
  <c r="U12" i="2"/>
  <c r="O14" i="2"/>
  <c r="L66" i="2"/>
  <c r="L10" i="2"/>
  <c r="L13" i="2"/>
  <c r="U14" i="2"/>
  <c r="L51" i="2"/>
  <c r="L56" i="2"/>
  <c r="R53" i="2"/>
  <c r="R55" i="2"/>
  <c r="O53" i="2"/>
  <c r="O55" i="2"/>
  <c r="L55" i="2"/>
  <c r="I47" i="2"/>
  <c r="O49" i="2"/>
  <c r="I49" i="2" s="1"/>
  <c r="E6" i="2"/>
  <c r="L64" i="2"/>
  <c r="U53" i="2"/>
  <c r="L53" i="2"/>
  <c r="N13" i="13"/>
  <c r="N14" i="13" s="1"/>
  <c r="N15" i="13" s="1"/>
  <c r="N16" i="13" s="1"/>
  <c r="N17" i="13" s="1"/>
  <c r="N18" i="13" s="1"/>
  <c r="N19" i="13" s="1"/>
  <c r="N20" i="13" s="1"/>
  <c r="N21" i="13" s="1"/>
  <c r="N22" i="13" s="1"/>
  <c r="N23" i="13" s="1"/>
  <c r="N24" i="13" s="1"/>
  <c r="N25" i="13" s="1"/>
  <c r="N26" i="13" s="1"/>
  <c r="N27" i="13" s="1"/>
  <c r="R63" i="2"/>
  <c r="X55" i="2"/>
  <c r="O61" i="2"/>
  <c r="E61" i="2" s="1"/>
  <c r="R51" i="2"/>
  <c r="G51" i="2" s="1" a="1"/>
  <c r="G51" i="2" s="1"/>
  <c r="O51" i="2"/>
  <c r="L65" i="2"/>
  <c r="E47" i="2"/>
  <c r="U55" i="2"/>
  <c r="I59" i="2"/>
  <c r="L63" i="2"/>
  <c r="R65" i="2"/>
  <c r="E59" i="2"/>
  <c r="J59" i="2" s="1"/>
  <c r="O65" i="2"/>
  <c r="O63" i="2"/>
  <c r="G63" i="2" s="1" a="1"/>
  <c r="G63" i="2" s="1"/>
  <c r="N38" i="13"/>
  <c r="C38" i="13"/>
  <c r="G26" i="2" l="1"/>
  <c r="G24" i="2"/>
  <c r="J18" i="2"/>
  <c r="G39" i="2"/>
  <c r="G22" i="2" a="1"/>
  <c r="G22" i="2" s="1"/>
  <c r="J22" i="2" s="1"/>
  <c r="G10" i="2" a="1"/>
  <c r="G10" i="2" s="1"/>
  <c r="J33" i="2"/>
  <c r="J35" i="2"/>
  <c r="I35" i="2"/>
  <c r="E20" i="2"/>
  <c r="G20" i="2" a="1"/>
  <c r="G20" i="2" s="1"/>
  <c r="G61" i="2" a="1"/>
  <c r="G61" i="2" s="1"/>
  <c r="J61" i="2" s="1"/>
  <c r="G53" i="2"/>
  <c r="J47" i="2"/>
  <c r="G49" i="2" a="1"/>
  <c r="G49" i="2" s="1"/>
  <c r="G65" i="2"/>
  <c r="G55" i="2"/>
  <c r="I39" i="2"/>
  <c r="I41" i="2"/>
  <c r="I37" i="2"/>
  <c r="G37" i="2" a="1"/>
  <c r="G37" i="2" s="1"/>
  <c r="E41" i="2"/>
  <c r="G41" i="2"/>
  <c r="G14" i="2"/>
  <c r="G12" i="2"/>
  <c r="I8" i="2"/>
  <c r="G8" i="2" a="1"/>
  <c r="G8" i="2" s="1"/>
  <c r="J6" i="2"/>
  <c r="E37" i="2"/>
  <c r="E26" i="2"/>
  <c r="J26" i="2" s="1"/>
  <c r="E8" i="2"/>
  <c r="I26" i="2"/>
  <c r="I10" i="2"/>
  <c r="E39" i="2"/>
  <c r="J39" i="2" s="1"/>
  <c r="I53" i="2"/>
  <c r="E53" i="2"/>
  <c r="E14" i="2"/>
  <c r="E10" i="2"/>
  <c r="I22" i="2"/>
  <c r="I61" i="2"/>
  <c r="I14" i="2"/>
  <c r="I12" i="2"/>
  <c r="I24" i="2"/>
  <c r="E24" i="2"/>
  <c r="J24" i="2" s="1"/>
  <c r="E55" i="2"/>
  <c r="E12" i="2"/>
  <c r="J12" i="2" s="1"/>
  <c r="I63" i="2"/>
  <c r="E49" i="2"/>
  <c r="I55" i="2"/>
  <c r="E51" i="2"/>
  <c r="J51" i="2" s="1"/>
  <c r="I65" i="2"/>
  <c r="E63" i="2"/>
  <c r="J63" i="2" s="1"/>
  <c r="I51" i="2"/>
  <c r="E65" i="2"/>
  <c r="N39" i="13"/>
  <c r="C39" i="13"/>
  <c r="J53" i="2" l="1"/>
  <c r="J10" i="2"/>
  <c r="J20" i="2"/>
  <c r="J49" i="2"/>
  <c r="J65" i="2"/>
  <c r="J55" i="2"/>
  <c r="J41" i="2"/>
  <c r="J37" i="2"/>
  <c r="J8" i="2"/>
  <c r="J1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志村病院</author>
  </authors>
  <commentList>
    <comment ref="Q39" authorId="0" shapeId="0" xr:uid="{B6C391DF-7018-452A-AD52-63A28F5929E6}">
      <text>
        <r>
          <rPr>
            <sz val="9"/>
            <rFont val="ＭＳ Ｐゴシック"/>
            <family val="3"/>
            <charset val="134"/>
          </rPr>
          <t xml:space="preserve">１セット：6
２セット：1
３セット：2
</t>
        </r>
      </text>
    </comment>
    <comment ref="S39" authorId="0" shapeId="0" xr:uid="{82D4CE4A-8CB4-4CE4-846D-0DCAA802D9EC}">
      <text>
        <r>
          <rPr>
            <sz val="9"/>
            <rFont val="ＭＳ Ｐゴシック"/>
            <family val="3"/>
            <charset val="134"/>
          </rPr>
          <t xml:space="preserve">１セット：0
２セット：3
３セット：6
</t>
        </r>
      </text>
    </comment>
    <comment ref="Q40" authorId="0" shapeId="0" xr:uid="{00000000-0006-0000-0200-000003000000}">
      <text>
        <r>
          <rPr>
            <sz val="9"/>
            <rFont val="ＭＳ Ｐゴシック"/>
            <family val="3"/>
            <charset val="134"/>
          </rPr>
          <t>１セット：7
２セット：6
３セット：</t>
        </r>
      </text>
    </comment>
    <comment ref="S40" authorId="0" shapeId="0" xr:uid="{00000000-0006-0000-0200-000004000000}">
      <text>
        <r>
          <rPr>
            <sz val="9"/>
            <rFont val="ＭＳ Ｐゴシック"/>
            <family val="3"/>
            <charset val="134"/>
          </rPr>
          <t xml:space="preserve">１セット：4
２セット：2
３セット：
</t>
        </r>
      </text>
    </comment>
    <comment ref="Q41" authorId="0" shapeId="0" xr:uid="{00000000-0006-0000-0200-000007000000}">
      <text>
        <r>
          <rPr>
            <sz val="9"/>
            <rFont val="ＭＳ Ｐゴシック"/>
            <family val="3"/>
            <charset val="134"/>
          </rPr>
          <t xml:space="preserve">１セット：４
２セット：９
３セット：８
</t>
        </r>
      </text>
    </comment>
    <comment ref="S41" authorId="0" shapeId="0" xr:uid="{00000000-0006-0000-0200-000008000000}">
      <text>
        <r>
          <rPr>
            <sz val="9"/>
            <rFont val="ＭＳ Ｐゴシック"/>
            <family val="3"/>
            <charset val="134"/>
          </rPr>
          <t xml:space="preserve">１セット：１１
２セット：８
３セット：６
</t>
        </r>
      </text>
    </comment>
    <comment ref="F42" authorId="0" shapeId="0" xr:uid="{00000000-0006-0000-0200-000009000000}">
      <text>
        <r>
          <rPr>
            <sz val="9"/>
            <rFont val="ＭＳ Ｐゴシック"/>
            <family val="3"/>
            <charset val="134"/>
          </rPr>
          <t xml:space="preserve">１セット：5
２セット：6
３セット：
</t>
        </r>
      </text>
    </comment>
    <comment ref="H42" authorId="0" shapeId="0" xr:uid="{00000000-0006-0000-0200-00000A000000}">
      <text>
        <r>
          <rPr>
            <sz val="9"/>
            <rFont val="ＭＳ Ｐゴシック"/>
            <family val="3"/>
            <charset val="134"/>
          </rPr>
          <t xml:space="preserve">１セット：4
２セット：1
３セット：
</t>
        </r>
      </text>
    </comment>
    <comment ref="Q42" authorId="0" shapeId="0" xr:uid="{00000000-0006-0000-0200-00000B000000}">
      <text>
        <r>
          <rPr>
            <sz val="9"/>
            <rFont val="ＭＳ Ｐゴシック"/>
            <family val="3"/>
            <charset val="134"/>
          </rPr>
          <t xml:space="preserve">１セット：４
２セット：９
３セット：８
</t>
        </r>
      </text>
    </comment>
    <comment ref="S42" authorId="0" shapeId="0" xr:uid="{00000000-0006-0000-0200-00000C000000}">
      <text>
        <r>
          <rPr>
            <sz val="9"/>
            <rFont val="ＭＳ Ｐゴシック"/>
            <family val="3"/>
            <charset val="134"/>
          </rPr>
          <t xml:space="preserve">１セット：１１
２セット：８
３セット：６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<sst xmlns="http://schemas.openxmlformats.org/spreadsheetml/2006/main" count="496" uniqueCount="144">
  <si>
    <t>優勝</t>
  </si>
  <si>
    <t>準優勝</t>
  </si>
  <si>
    <t>笠間市民体育館</t>
  </si>
  <si>
    <t>リーグ</t>
  </si>
  <si>
    <t>チ　ー　ム</t>
  </si>
  <si>
    <t>所　在　地</t>
  </si>
  <si>
    <t>A　コート（ステージ側）　タイムスケジュール</t>
  </si>
  <si>
    <t>B　コート（出入り口側）タイムスケジュール</t>
  </si>
  <si>
    <t>（左側）　　　審判席から見て左右に整列　　　（右側）</t>
  </si>
  <si>
    <t>試合</t>
  </si>
  <si>
    <t>時間</t>
  </si>
  <si>
    <t>No.</t>
  </si>
  <si>
    <t>チーム名</t>
  </si>
  <si>
    <t>対</t>
  </si>
  <si>
    <t>-</t>
  </si>
  <si>
    <t>昼　　食　</t>
  </si>
  <si>
    <t>昼　　食</t>
  </si>
  <si>
    <t>予選リーグ表</t>
  </si>
  <si>
    <t>勝-分-敗</t>
  </si>
  <si>
    <t>勝点</t>
  </si>
  <si>
    <t>人数</t>
  </si>
  <si>
    <t>順位</t>
  </si>
  <si>
    <t>内</t>
  </si>
  <si>
    <t>外</t>
  </si>
  <si>
    <t>D</t>
    <phoneticPr fontId="17"/>
  </si>
  <si>
    <t>E</t>
    <phoneticPr fontId="17"/>
  </si>
  <si>
    <t>参加チーム組合せ表</t>
    <rPh sb="0" eb="2">
      <t>サンカ</t>
    </rPh>
    <rPh sb="5" eb="7">
      <t>クミアワ</t>
    </rPh>
    <rPh sb="8" eb="9">
      <t>ヒョウ</t>
    </rPh>
    <phoneticPr fontId="17"/>
  </si>
  <si>
    <t>【 ジュニアの部 】</t>
    <rPh sb="7" eb="8">
      <t>ブ</t>
    </rPh>
    <phoneticPr fontId="17"/>
  </si>
  <si>
    <t>ジュニアの部　決勝トーナメント　</t>
    <rPh sb="5" eb="6">
      <t>ブ</t>
    </rPh>
    <phoneticPr fontId="17"/>
  </si>
  <si>
    <t>ジュニア決勝</t>
    <rPh sb="4" eb="6">
      <t>ケッショウ</t>
    </rPh>
    <phoneticPr fontId="17"/>
  </si>
  <si>
    <t>【フレンドリーの部 】</t>
    <rPh sb="8" eb="9">
      <t>ブ</t>
    </rPh>
    <phoneticPr fontId="17"/>
  </si>
  <si>
    <t>C</t>
    <phoneticPr fontId="17"/>
  </si>
  <si>
    <t>フレンドリーの部　決勝トーナメント　</t>
    <rPh sb="7" eb="8">
      <t>ブ</t>
    </rPh>
    <phoneticPr fontId="17"/>
  </si>
  <si>
    <t>決勝のみ３セットマッチ</t>
    <phoneticPr fontId="17"/>
  </si>
  <si>
    <t>B１位</t>
    <rPh sb="2" eb="3">
      <t>イ</t>
    </rPh>
    <phoneticPr fontId="17"/>
  </si>
  <si>
    <t>C2位</t>
    <rPh sb="2" eb="3">
      <t>イ</t>
    </rPh>
    <phoneticPr fontId="17"/>
  </si>
  <si>
    <t>C4位</t>
    <rPh sb="2" eb="3">
      <t>イ</t>
    </rPh>
    <phoneticPr fontId="17"/>
  </si>
  <si>
    <t>D1位</t>
    <rPh sb="2" eb="3">
      <t>イ</t>
    </rPh>
    <phoneticPr fontId="17"/>
  </si>
  <si>
    <t>D2位</t>
    <rPh sb="2" eb="3">
      <t>イ</t>
    </rPh>
    <phoneticPr fontId="17"/>
  </si>
  <si>
    <t>D3位</t>
    <rPh sb="2" eb="3">
      <t>イ</t>
    </rPh>
    <phoneticPr fontId="17"/>
  </si>
  <si>
    <t>D4位</t>
    <rPh sb="2" eb="3">
      <t>イ</t>
    </rPh>
    <phoneticPr fontId="17"/>
  </si>
  <si>
    <t>D5位</t>
    <rPh sb="2" eb="3">
      <t>イ</t>
    </rPh>
    <phoneticPr fontId="17"/>
  </si>
  <si>
    <t>E2位</t>
    <rPh sb="2" eb="3">
      <t>イ</t>
    </rPh>
    <phoneticPr fontId="17"/>
  </si>
  <si>
    <t>E3位</t>
    <rPh sb="2" eb="3">
      <t>イ</t>
    </rPh>
    <phoneticPr fontId="17"/>
  </si>
  <si>
    <t>E4位</t>
    <rPh sb="2" eb="3">
      <t>イ</t>
    </rPh>
    <phoneticPr fontId="17"/>
  </si>
  <si>
    <t>フレンドリー決勝</t>
    <rPh sb="6" eb="8">
      <t>ケッショウ</t>
    </rPh>
    <phoneticPr fontId="17"/>
  </si>
  <si>
    <t>かさまジュニア・キッズドッジボール大会</t>
    <phoneticPr fontId="17"/>
  </si>
  <si>
    <t>リーグ</t>
    <phoneticPr fontId="17"/>
  </si>
  <si>
    <t>梅が丘ドッジボールクラブＪｒ</t>
    <phoneticPr fontId="17"/>
  </si>
  <si>
    <t>【ジュニアの部】</t>
    <rPh sb="6" eb="7">
      <t>ブ</t>
    </rPh>
    <phoneticPr fontId="17"/>
  </si>
  <si>
    <t>【キッズの部】</t>
    <rPh sb="4" eb="5">
      <t>ブ</t>
    </rPh>
    <phoneticPr fontId="17"/>
  </si>
  <si>
    <t>OBT Kids 風神</t>
    <phoneticPr fontId="17"/>
  </si>
  <si>
    <t>茨城KOSMOキッズ</t>
    <phoneticPr fontId="17"/>
  </si>
  <si>
    <t>OBT Kids 雷神</t>
    <phoneticPr fontId="17"/>
  </si>
  <si>
    <t>【フレンドリーの部】</t>
    <rPh sb="8" eb="9">
      <t>ブ</t>
    </rPh>
    <phoneticPr fontId="17"/>
  </si>
  <si>
    <t>乙戸ブルーサンダース</t>
    <phoneticPr fontId="17"/>
  </si>
  <si>
    <t>水戸VICTORY</t>
    <phoneticPr fontId="17"/>
  </si>
  <si>
    <t>竹島フェニックス</t>
    <phoneticPr fontId="17"/>
  </si>
  <si>
    <t>よつわキッズ</t>
    <phoneticPr fontId="17"/>
  </si>
  <si>
    <t>ＵＬＴＩＭＡＴＥ　ＳＭＩＬＥ</t>
    <phoneticPr fontId="17"/>
  </si>
  <si>
    <t>ST Enjoys</t>
    <phoneticPr fontId="17"/>
  </si>
  <si>
    <t>梅が丘子ども会ＤＢ</t>
    <phoneticPr fontId="17"/>
  </si>
  <si>
    <t>かさまジュニア・キッズドッジボール大会</t>
    <rPh sb="17" eb="19">
      <t>タイカイ</t>
    </rPh>
    <phoneticPr fontId="17"/>
  </si>
  <si>
    <t>【 キッズの部 】</t>
    <rPh sb="6" eb="7">
      <t>ブ</t>
    </rPh>
    <phoneticPr fontId="17"/>
  </si>
  <si>
    <t>A1位</t>
    <rPh sb="2" eb="3">
      <t>イ</t>
    </rPh>
    <phoneticPr fontId="17"/>
  </si>
  <si>
    <t>B2位</t>
    <rPh sb="2" eb="3">
      <t>イ</t>
    </rPh>
    <phoneticPr fontId="17"/>
  </si>
  <si>
    <t>A4位</t>
    <rPh sb="2" eb="3">
      <t>イ</t>
    </rPh>
    <phoneticPr fontId="17"/>
  </si>
  <si>
    <t>A2位</t>
    <rPh sb="2" eb="3">
      <t>イ</t>
    </rPh>
    <phoneticPr fontId="17"/>
  </si>
  <si>
    <t>A3位</t>
    <rPh sb="2" eb="3">
      <t>イ</t>
    </rPh>
    <phoneticPr fontId="17"/>
  </si>
  <si>
    <t>B3位</t>
    <rPh sb="2" eb="3">
      <t>イ</t>
    </rPh>
    <phoneticPr fontId="17"/>
  </si>
  <si>
    <t>キッズの部　決勝トーナメント　</t>
    <rPh sb="4" eb="5">
      <t>ブ</t>
    </rPh>
    <phoneticPr fontId="17"/>
  </si>
  <si>
    <t>C3位</t>
    <rPh sb="2" eb="3">
      <t>イ</t>
    </rPh>
    <phoneticPr fontId="17"/>
  </si>
  <si>
    <t>E１位</t>
    <rPh sb="2" eb="3">
      <t>イ</t>
    </rPh>
    <phoneticPr fontId="17"/>
  </si>
  <si>
    <t>A</t>
    <phoneticPr fontId="17"/>
  </si>
  <si>
    <t>B</t>
    <phoneticPr fontId="17"/>
  </si>
  <si>
    <t>キッズ決勝</t>
    <phoneticPr fontId="17"/>
  </si>
  <si>
    <t>B4位</t>
    <rPh sb="2" eb="3">
      <t>イ</t>
    </rPh>
    <phoneticPr fontId="17"/>
  </si>
  <si>
    <t>A5位</t>
    <rPh sb="2" eb="3">
      <t>イ</t>
    </rPh>
    <phoneticPr fontId="17"/>
  </si>
  <si>
    <t>B5位</t>
    <rPh sb="2" eb="3">
      <t>イ</t>
    </rPh>
    <phoneticPr fontId="17"/>
  </si>
  <si>
    <t>C1位</t>
    <rPh sb="2" eb="3">
      <t>イ</t>
    </rPh>
    <phoneticPr fontId="17"/>
  </si>
  <si>
    <t>C5位</t>
    <rPh sb="2" eb="3">
      <t>イ</t>
    </rPh>
    <phoneticPr fontId="17"/>
  </si>
  <si>
    <t>吉田☆ラッキースターズJr.</t>
    <phoneticPr fontId="17"/>
  </si>
  <si>
    <t>河和田ボンバーズ・J</t>
    <phoneticPr fontId="17"/>
  </si>
  <si>
    <t>河和田ボンバーズ・kids</t>
    <phoneticPr fontId="17"/>
  </si>
  <si>
    <t>トライ∞ジュニア</t>
    <phoneticPr fontId="17"/>
  </si>
  <si>
    <t>笠間ピュアスターズ　キッズ</t>
    <phoneticPr fontId="17"/>
  </si>
  <si>
    <t>ＵＬＴＩＭＡＴＥ　ＳＭＩＬＥ Ｊｒ.</t>
  </si>
  <si>
    <t>水戸VICTORY Jr.</t>
  </si>
  <si>
    <t>笠間ピュアスターズ Jr</t>
  </si>
  <si>
    <t>ST Enjoys Jr</t>
  </si>
  <si>
    <t>竹島フェニックス Jr.</t>
  </si>
  <si>
    <t>茨城KOSMO Jr.</t>
  </si>
  <si>
    <t>笠間ピュアスターズ</t>
    <phoneticPr fontId="17"/>
  </si>
  <si>
    <t>笠間リトルフォックス</t>
    <phoneticPr fontId="17"/>
  </si>
  <si>
    <t>交流戦</t>
    <rPh sb="0" eb="3">
      <t>コウリュウセン</t>
    </rPh>
    <phoneticPr fontId="17"/>
  </si>
  <si>
    <t>B24</t>
    <phoneticPr fontId="17"/>
  </si>
  <si>
    <t>B25</t>
    <phoneticPr fontId="17"/>
  </si>
  <si>
    <t>A25</t>
    <phoneticPr fontId="17"/>
  </si>
  <si>
    <t>A24</t>
    <phoneticPr fontId="17"/>
  </si>
  <si>
    <t>A29</t>
    <phoneticPr fontId="17"/>
  </si>
  <si>
    <t>A30</t>
    <phoneticPr fontId="17"/>
  </si>
  <si>
    <t>A35</t>
    <phoneticPr fontId="17"/>
  </si>
  <si>
    <t>A37</t>
    <phoneticPr fontId="17"/>
  </si>
  <si>
    <t>B29</t>
    <phoneticPr fontId="17"/>
  </si>
  <si>
    <t>A36</t>
    <phoneticPr fontId="17"/>
  </si>
  <si>
    <t>B30</t>
    <phoneticPr fontId="17"/>
  </si>
  <si>
    <t>交流戦
A33</t>
    <rPh sb="0" eb="3">
      <t>コウリュウセン</t>
    </rPh>
    <phoneticPr fontId="17"/>
  </si>
  <si>
    <t>交流戦
B32</t>
    <rPh sb="0" eb="3">
      <t>コウリュウセン</t>
    </rPh>
    <phoneticPr fontId="17"/>
  </si>
  <si>
    <t>A26</t>
    <phoneticPr fontId="17"/>
  </si>
  <si>
    <t>A34</t>
    <phoneticPr fontId="17"/>
  </si>
  <si>
    <t>B33</t>
    <phoneticPr fontId="17"/>
  </si>
  <si>
    <t>B35</t>
    <phoneticPr fontId="17"/>
  </si>
  <si>
    <t>A27</t>
    <phoneticPr fontId="17"/>
  </si>
  <si>
    <t>B27</t>
    <phoneticPr fontId="17"/>
  </si>
  <si>
    <t>B28</t>
    <phoneticPr fontId="17"/>
  </si>
  <si>
    <t>交流戦
A31</t>
    <rPh sb="0" eb="3">
      <t>コウリュウセン</t>
    </rPh>
    <phoneticPr fontId="17"/>
  </si>
  <si>
    <t>交流戦
B31</t>
    <rPh sb="0" eb="3">
      <t>コウリュウセン</t>
    </rPh>
    <phoneticPr fontId="17"/>
  </si>
  <si>
    <t>交流戦
A32</t>
    <rPh sb="0" eb="3">
      <t>コウリュウセン</t>
    </rPh>
    <phoneticPr fontId="17"/>
  </si>
  <si>
    <t>A28</t>
    <phoneticPr fontId="17"/>
  </si>
  <si>
    <t>B34</t>
    <phoneticPr fontId="17"/>
  </si>
  <si>
    <t>B26</t>
    <phoneticPr fontId="17"/>
  </si>
  <si>
    <t>茨城町</t>
    <rPh sb="0" eb="2">
      <t>イバラキ</t>
    </rPh>
    <rPh sb="2" eb="3">
      <t>マチ</t>
    </rPh>
    <phoneticPr fontId="17"/>
  </si>
  <si>
    <t>水戸市</t>
    <rPh sb="0" eb="3">
      <t>ミトシ</t>
    </rPh>
    <phoneticPr fontId="17"/>
  </si>
  <si>
    <t>筑西市</t>
    <rPh sb="0" eb="3">
      <t>チクセイシ</t>
    </rPh>
    <phoneticPr fontId="17"/>
  </si>
  <si>
    <t>桜川市</t>
    <rPh sb="0" eb="3">
      <t>サクラガワシ</t>
    </rPh>
    <phoneticPr fontId="17"/>
  </si>
  <si>
    <t>牛久市</t>
    <rPh sb="0" eb="3">
      <t>ウシクシ</t>
    </rPh>
    <phoneticPr fontId="17"/>
  </si>
  <si>
    <t>笠間市</t>
    <rPh sb="0" eb="3">
      <t>カサマシ</t>
    </rPh>
    <phoneticPr fontId="17"/>
  </si>
  <si>
    <t>宇都宮市</t>
    <rPh sb="0" eb="4">
      <t>ウツノミヤシ</t>
    </rPh>
    <phoneticPr fontId="17"/>
  </si>
  <si>
    <t>土浦市</t>
    <rPh sb="0" eb="3">
      <t>ツチウラシ</t>
    </rPh>
    <phoneticPr fontId="17"/>
  </si>
  <si>
    <t>練習時間</t>
    <rPh sb="0" eb="2">
      <t>レンシュウ</t>
    </rPh>
    <rPh sb="2" eb="4">
      <t>ジカン</t>
    </rPh>
    <phoneticPr fontId="17"/>
  </si>
  <si>
    <t>8時10分～8時25分</t>
    <rPh sb="1" eb="2">
      <t>ジ</t>
    </rPh>
    <rPh sb="4" eb="5">
      <t>フン</t>
    </rPh>
    <rPh sb="7" eb="8">
      <t>ジ</t>
    </rPh>
    <rPh sb="10" eb="11">
      <t>フン</t>
    </rPh>
    <phoneticPr fontId="17"/>
  </si>
  <si>
    <t>8時25分～8時40分</t>
    <rPh sb="1" eb="2">
      <t>ジ</t>
    </rPh>
    <rPh sb="4" eb="5">
      <t>フン</t>
    </rPh>
    <rPh sb="7" eb="8">
      <t>ジ</t>
    </rPh>
    <rPh sb="10" eb="11">
      <t>フン</t>
    </rPh>
    <phoneticPr fontId="17"/>
  </si>
  <si>
    <t>8時40分～8時55分</t>
    <rPh sb="1" eb="2">
      <t>ジ</t>
    </rPh>
    <rPh sb="4" eb="5">
      <t>フン</t>
    </rPh>
    <rPh sb="7" eb="8">
      <t>ジ</t>
    </rPh>
    <rPh sb="10" eb="11">
      <t>フン</t>
    </rPh>
    <phoneticPr fontId="17"/>
  </si>
  <si>
    <t>3(2)</t>
    <phoneticPr fontId="17"/>
  </si>
  <si>
    <t>3(4)</t>
    <phoneticPr fontId="17"/>
  </si>
  <si>
    <t>5(4)</t>
    <phoneticPr fontId="17"/>
  </si>
  <si>
    <t>5(5)</t>
    <phoneticPr fontId="17"/>
  </si>
  <si>
    <t>3(3)</t>
    <phoneticPr fontId="17"/>
  </si>
  <si>
    <t>1(6,1,2)</t>
    <phoneticPr fontId="17"/>
  </si>
  <si>
    <t>2(0,3,6</t>
    <phoneticPr fontId="17"/>
  </si>
  <si>
    <t>2(5,6)</t>
    <phoneticPr fontId="17"/>
  </si>
  <si>
    <t>0(4,1)</t>
    <phoneticPr fontId="17"/>
  </si>
  <si>
    <t>0(4,2)</t>
    <phoneticPr fontId="17"/>
  </si>
  <si>
    <t>2(7,6)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</si>
</sst>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A&quot;General"/>
    <numFmt numFmtId="177" formatCode="&quot;C&quot;General"/>
    <numFmt numFmtId="178" formatCode="&quot;D&quot;General"/>
    <numFmt numFmtId="179" formatCode="&quot;B&quot;General"/>
  </numFmts>
  <fonts count="42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1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9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9"/>
      <name val="ＭＳ Ｐゴシック"/>
      <family val="3"/>
      <charset val="134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P明朝E"/>
      <family val="1"/>
      <charset val="128"/>
    </font>
    <font>
      <sz val="11"/>
      <name val="HGP明朝E"/>
      <family val="1"/>
      <charset val="128"/>
    </font>
    <font>
      <sz val="12"/>
      <name val="HGP明朝E"/>
      <family val="1"/>
      <charset val="128"/>
    </font>
    <font>
      <sz val="14"/>
      <name val="HGP明朝E"/>
      <family val="1"/>
      <charset val="128"/>
    </font>
    <font>
      <sz val="18"/>
      <name val="HGP明朝E"/>
      <family val="1"/>
      <charset val="128"/>
    </font>
    <font>
      <b/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HGP明朝E"/>
      <family val="1"/>
      <charset val="128"/>
    </font>
    <font>
      <sz val="11"/>
      <color rgb="FF0070C0"/>
      <name val="HGP明朝E"/>
      <family val="1"/>
      <charset val="128"/>
    </font>
    <font>
      <sz val="14"/>
      <color rgb="FF0000FF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color rgb="FF0000CC"/>
      <name val="ＭＳ Ｐ明朝"/>
      <family val="1"/>
      <charset val="128"/>
    </font>
    <font>
      <sz val="10"/>
      <name val="ＭＳ Ｐ明朝"/>
      <family val="1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color theme="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/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n">
        <color indexed="64"/>
      </right>
      <top style="thick">
        <color rgb="FFFF0000"/>
      </top>
      <bottom/>
      <diagonal/>
    </border>
    <border>
      <left/>
      <right style="thin">
        <color indexed="64"/>
      </right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6" fillId="0" borderId="0">
      <alignment vertical="center"/>
    </xf>
  </cellStyleXfs>
  <cellXfs count="427">
    <xf numFmtId="0" fontId="0" fillId="0" borderId="0" xfId="0"/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/>
    <xf numFmtId="0" fontId="5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 wrapText="1"/>
    </xf>
    <xf numFmtId="0" fontId="7" fillId="0" borderId="0" xfId="0" applyFont="1" applyBorder="1" applyAlignment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horizontal="center" vertical="center"/>
    </xf>
    <xf numFmtId="0" fontId="7" fillId="0" borderId="0" xfId="0" applyFont="1" applyFill="1" applyBorder="1" applyAlignment="1">
      <alignment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vertical="center"/>
    </xf>
    <xf numFmtId="0" fontId="6" fillId="0" borderId="6" xfId="0" applyFont="1" applyBorder="1" applyAlignment="1" applyProtection="1">
      <alignment horizontal="center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0" fontId="4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11" fillId="0" borderId="0" xfId="0" applyFont="1" applyFill="1" applyBorder="1"/>
    <xf numFmtId="0" fontId="12" fillId="0" borderId="0" xfId="0" applyFont="1" applyFill="1" applyBorder="1"/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 applyProtection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177" fontId="0" fillId="0" borderId="0" xfId="0" applyNumberFormat="1" applyFont="1" applyFill="1" applyAlignment="1">
      <alignment vertical="center"/>
    </xf>
    <xf numFmtId="178" fontId="0" fillId="0" borderId="0" xfId="0" applyNumberFormat="1" applyFont="1" applyFill="1" applyAlignment="1">
      <alignment vertical="center"/>
    </xf>
    <xf numFmtId="179" fontId="0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/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1" xfId="0" quotePrefix="1" applyFont="1" applyFill="1" applyBorder="1" applyAlignment="1" applyProtection="1">
      <alignment horizontal="center" vertical="center" wrapText="1"/>
    </xf>
    <xf numFmtId="0" fontId="6" fillId="0" borderId="6" xfId="0" applyFont="1" applyFill="1" applyBorder="1" applyAlignment="1" applyProtection="1">
      <alignment horizontal="center" vertical="center" wrapText="1"/>
    </xf>
    <xf numFmtId="0" fontId="20" fillId="0" borderId="14" xfId="1" applyFont="1" applyBorder="1" applyAlignment="1">
      <alignment horizontal="center" vertical="center" shrinkToFit="1"/>
    </xf>
    <xf numFmtId="0" fontId="20" fillId="0" borderId="1" xfId="1" applyFont="1" applyBorder="1" applyAlignment="1">
      <alignment horizontal="center" vertical="center" shrinkToFit="1"/>
    </xf>
    <xf numFmtId="0" fontId="20" fillId="0" borderId="15" xfId="1" applyFont="1" applyBorder="1" applyAlignment="1">
      <alignment horizontal="center" vertical="center" shrinkToFit="1"/>
    </xf>
    <xf numFmtId="0" fontId="20" fillId="0" borderId="0" xfId="1" applyFont="1" applyBorder="1" applyAlignment="1">
      <alignment horizontal="center" vertical="center" shrinkToFit="1"/>
    </xf>
    <xf numFmtId="0" fontId="20" fillId="0" borderId="14" xfId="1" applyFont="1" applyBorder="1" applyAlignment="1">
      <alignment vertical="center" shrinkToFit="1"/>
    </xf>
    <xf numFmtId="0" fontId="20" fillId="0" borderId="1" xfId="1" applyFont="1" applyBorder="1" applyAlignment="1">
      <alignment vertical="center" shrinkToFit="1"/>
    </xf>
    <xf numFmtId="0" fontId="20" fillId="0" borderId="16" xfId="1" applyFont="1" applyBorder="1" applyAlignment="1">
      <alignment vertical="center" shrinkToFit="1"/>
    </xf>
    <xf numFmtId="0" fontId="20" fillId="0" borderId="15" xfId="1" applyFont="1" applyBorder="1" applyAlignment="1">
      <alignment vertical="center" shrinkToFit="1"/>
    </xf>
    <xf numFmtId="0" fontId="20" fillId="0" borderId="0" xfId="1" applyFont="1" applyBorder="1" applyAlignment="1">
      <alignment vertical="center" shrinkToFit="1"/>
    </xf>
    <xf numFmtId="0" fontId="19" fillId="0" borderId="0" xfId="1" applyFont="1" applyAlignment="1">
      <alignment shrinkToFit="1"/>
    </xf>
    <xf numFmtId="0" fontId="19" fillId="0" borderId="0" xfId="0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0" xfId="1" applyFont="1" applyAlignment="1">
      <alignment horizontal="center" vertical="center" shrinkToFit="1"/>
    </xf>
    <xf numFmtId="0" fontId="19" fillId="0" borderId="0" xfId="1" applyFont="1" applyAlignment="1">
      <alignment vertical="center" shrinkToFit="1"/>
    </xf>
    <xf numFmtId="0" fontId="19" fillId="0" borderId="0" xfId="1" applyFont="1" applyBorder="1" applyAlignment="1">
      <alignment horizontal="center" vertical="center" shrinkToFit="1"/>
    </xf>
    <xf numFmtId="0" fontId="19" fillId="0" borderId="16" xfId="1" applyFont="1" applyBorder="1" applyAlignment="1">
      <alignment horizontal="center" vertical="center" shrinkToFit="1"/>
    </xf>
    <xf numFmtId="0" fontId="19" fillId="0" borderId="0" xfId="0" applyFont="1" applyFill="1" applyBorder="1" applyAlignment="1">
      <alignment vertical="center" shrinkToFit="1"/>
    </xf>
    <xf numFmtId="0" fontId="19" fillId="0" borderId="0" xfId="1" applyFont="1" applyBorder="1" applyAlignment="1">
      <alignment shrinkToFit="1"/>
    </xf>
    <xf numFmtId="0" fontId="19" fillId="0" borderId="0" xfId="1" applyFont="1" applyBorder="1" applyAlignment="1">
      <alignment vertical="center" shrinkToFit="1"/>
    </xf>
    <xf numFmtId="0" fontId="19" fillId="0" borderId="0" xfId="2" applyFont="1" applyAlignment="1">
      <alignment vertical="center" shrinkToFit="1"/>
    </xf>
    <xf numFmtId="0" fontId="19" fillId="0" borderId="0" xfId="2" applyFont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right" vertical="center"/>
    </xf>
    <xf numFmtId="20" fontId="4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shrinkToFit="1"/>
    </xf>
    <xf numFmtId="0" fontId="4" fillId="2" borderId="1" xfId="0" applyFont="1" applyFill="1" applyBorder="1" applyAlignment="1">
      <alignment horizontal="left" vertical="center"/>
    </xf>
    <xf numFmtId="0" fontId="11" fillId="2" borderId="0" xfId="0" applyFont="1" applyFill="1" applyBorder="1"/>
    <xf numFmtId="0" fontId="33" fillId="0" borderId="17" xfId="1" applyFont="1" applyBorder="1" applyAlignment="1">
      <alignment horizontal="center" vertical="center" shrinkToFit="1"/>
    </xf>
    <xf numFmtId="0" fontId="33" fillId="0" borderId="1" xfId="1" applyFont="1" applyBorder="1" applyAlignment="1">
      <alignment horizontal="center" vertical="center" shrinkToFit="1"/>
    </xf>
    <xf numFmtId="0" fontId="6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/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26" fillId="0" borderId="0" xfId="0" quotePrefix="1" applyFont="1" applyBorder="1" applyAlignment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 shrinkToFit="1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quotePrefix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 applyProtection="1">
      <alignment vertical="center"/>
    </xf>
    <xf numFmtId="0" fontId="30" fillId="0" borderId="0" xfId="0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 applyProtection="1">
      <alignment horizontal="center" vertical="center" textRotation="255"/>
    </xf>
    <xf numFmtId="0" fontId="6" fillId="0" borderId="10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 applyProtection="1">
      <alignment vertical="center" wrapText="1"/>
    </xf>
    <xf numFmtId="0" fontId="20" fillId="0" borderId="16" xfId="1" applyFont="1" applyBorder="1" applyAlignment="1">
      <alignment horizontal="center" vertical="center" shrinkToFit="1"/>
    </xf>
    <xf numFmtId="0" fontId="33" fillId="0" borderId="0" xfId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4" fillId="0" borderId="0" xfId="0" applyFont="1" applyFill="1" applyBorder="1" applyAlignment="1">
      <alignment vertical="center"/>
    </xf>
    <xf numFmtId="0" fontId="34" fillId="0" borderId="14" xfId="1" applyFont="1" applyBorder="1" applyAlignment="1">
      <alignment horizontal="center" vertical="center" shrinkToFit="1"/>
    </xf>
    <xf numFmtId="0" fontId="34" fillId="0" borderId="1" xfId="1" applyFont="1" applyBorder="1" applyAlignment="1">
      <alignment horizontal="center" vertical="center" shrinkToFit="1"/>
    </xf>
    <xf numFmtId="0" fontId="34" fillId="0" borderId="17" xfId="1" applyFont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/>
    </xf>
    <xf numFmtId="20" fontId="4" fillId="2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shrinkToFit="1"/>
    </xf>
    <xf numFmtId="0" fontId="0" fillId="0" borderId="1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19" fillId="0" borderId="15" xfId="1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/>
    </xf>
    <xf numFmtId="0" fontId="19" fillId="0" borderId="14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0" fontId="19" fillId="0" borderId="15" xfId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4" fillId="0" borderId="5" xfId="1" applyFont="1" applyBorder="1" applyAlignment="1">
      <alignment horizontal="center" vertical="center" shrinkToFit="1"/>
    </xf>
    <xf numFmtId="0" fontId="21" fillId="0" borderId="0" xfId="1" applyFont="1" applyAlignment="1">
      <alignment vertical="center" shrinkToFit="1"/>
    </xf>
    <xf numFmtId="0" fontId="19" fillId="0" borderId="17" xfId="1" applyFont="1" applyBorder="1" applyAlignment="1">
      <alignment horizontal="center" vertical="center" shrinkToFit="1"/>
    </xf>
    <xf numFmtId="0" fontId="20" fillId="0" borderId="17" xfId="1" applyFont="1" applyBorder="1" applyAlignment="1">
      <alignment vertical="center" shrinkToFit="1"/>
    </xf>
    <xf numFmtId="0" fontId="20" fillId="0" borderId="17" xfId="1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 shrinkToFit="1"/>
    </xf>
    <xf numFmtId="0" fontId="0" fillId="0" borderId="6" xfId="0" applyFont="1" applyFill="1" applyBorder="1" applyAlignment="1">
      <alignment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4" fillId="0" borderId="11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shrinkToFit="1"/>
    </xf>
    <xf numFmtId="0" fontId="24" fillId="0" borderId="12" xfId="0" applyFont="1" applyFill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24" fillId="0" borderId="4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10" xfId="0" applyFont="1" applyFill="1" applyBorder="1" applyAlignment="1">
      <alignment vertical="center" wrapText="1"/>
    </xf>
    <xf numFmtId="0" fontId="0" fillId="0" borderId="0" xfId="0" applyFont="1" applyFill="1"/>
    <xf numFmtId="0" fontId="0" fillId="0" borderId="10" xfId="0" applyFont="1" applyFill="1" applyBorder="1" applyAlignment="1"/>
    <xf numFmtId="0" fontId="0" fillId="0" borderId="0" xfId="0" applyFont="1" applyFill="1" applyBorder="1"/>
    <xf numFmtId="0" fontId="0" fillId="0" borderId="0" xfId="0" applyFont="1"/>
    <xf numFmtId="0" fontId="0" fillId="0" borderId="0" xfId="0" applyFont="1" applyFill="1" applyAlignment="1">
      <alignment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ont="1" applyFill="1" applyBorder="1"/>
    <xf numFmtId="0" fontId="0" fillId="2" borderId="0" xfId="0" applyFont="1" applyFill="1" applyAlignment="1">
      <alignment vertical="center" shrinkToFit="1"/>
    </xf>
    <xf numFmtId="0" fontId="0" fillId="2" borderId="0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shrinkToFit="1"/>
    </xf>
    <xf numFmtId="0" fontId="1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shrinkToFit="1"/>
    </xf>
    <xf numFmtId="0" fontId="5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left" vertical="center" shrinkToFit="1"/>
    </xf>
    <xf numFmtId="0" fontId="5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left" vertical="center" shrinkToFit="1"/>
    </xf>
    <xf numFmtId="0" fontId="6" fillId="6" borderId="1" xfId="0" applyFont="1" applyFill="1" applyBorder="1" applyAlignment="1">
      <alignment horizontal="center" vertical="center"/>
    </xf>
    <xf numFmtId="0" fontId="38" fillId="6" borderId="1" xfId="0" applyFont="1" applyFill="1" applyBorder="1" applyAlignment="1">
      <alignment horizontal="left" vertical="center" shrinkToFit="1"/>
    </xf>
    <xf numFmtId="20" fontId="41" fillId="0" borderId="0" xfId="0" applyNumberFormat="1" applyFont="1" applyFill="1" applyProtection="1"/>
    <xf numFmtId="0" fontId="40" fillId="0" borderId="0" xfId="0" applyFont="1" applyFill="1"/>
    <xf numFmtId="0" fontId="39" fillId="0" borderId="0" xfId="0" applyFont="1" applyFill="1"/>
    <xf numFmtId="0" fontId="40" fillId="0" borderId="0" xfId="0" applyFont="1" applyFill="1" applyAlignment="1">
      <alignment horizontal="center"/>
    </xf>
    <xf numFmtId="21" fontId="40" fillId="0" borderId="0" xfId="0" applyNumberFormat="1" applyFont="1" applyFill="1"/>
    <xf numFmtId="0" fontId="40" fillId="0" borderId="0" xfId="0" applyFont="1" applyFill="1" applyBorder="1"/>
    <xf numFmtId="20" fontId="41" fillId="0" borderId="0" xfId="0" applyNumberFormat="1" applyFont="1" applyFill="1"/>
    <xf numFmtId="0" fontId="0" fillId="0" borderId="10" xfId="0" applyFont="1" applyFill="1" applyBorder="1" applyAlignment="1">
      <alignment vertical="center"/>
    </xf>
    <xf numFmtId="177" fontId="0" fillId="0" borderId="10" xfId="0" applyNumberFormat="1" applyFont="1" applyFill="1" applyBorder="1" applyAlignment="1">
      <alignment vertical="center"/>
    </xf>
    <xf numFmtId="177" fontId="0" fillId="0" borderId="0" xfId="0" applyNumberFormat="1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0" fillId="2" borderId="0" xfId="0" applyFont="1" applyFill="1" applyBorder="1" applyAlignment="1">
      <alignment vertical="center"/>
    </xf>
    <xf numFmtId="0" fontId="19" fillId="0" borderId="1" xfId="0" applyFont="1" applyBorder="1" applyAlignment="1">
      <alignment vertical="center" shrinkToFit="1"/>
    </xf>
    <xf numFmtId="0" fontId="19" fillId="0" borderId="1" xfId="0" applyFont="1" applyFill="1" applyBorder="1" applyAlignment="1">
      <alignment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5" xfId="0" applyFont="1" applyBorder="1" applyAlignment="1">
      <alignment horizontal="center" vertical="center" shrinkToFit="1"/>
    </xf>
    <xf numFmtId="0" fontId="19" fillId="0" borderId="15" xfId="0" applyFont="1" applyBorder="1" applyAlignment="1">
      <alignment vertical="center" shrinkToFit="1"/>
    </xf>
    <xf numFmtId="0" fontId="0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7" borderId="11" xfId="0" applyFont="1" applyFill="1" applyBorder="1" applyAlignment="1">
      <alignment horizontal="center" vertical="center" wrapText="1"/>
    </xf>
    <xf numFmtId="0" fontId="6" fillId="7" borderId="11" xfId="0" quotePrefix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24" fillId="0" borderId="42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vertical="center"/>
    </xf>
    <xf numFmtId="0" fontId="0" fillId="0" borderId="39" xfId="0" applyFont="1" applyFill="1" applyBorder="1" applyAlignment="1">
      <alignment vertical="center"/>
    </xf>
    <xf numFmtId="0" fontId="24" fillId="0" borderId="35" xfId="0" applyFont="1" applyFill="1" applyBorder="1" applyAlignment="1">
      <alignment horizontal="center" vertical="center"/>
    </xf>
    <xf numFmtId="0" fontId="24" fillId="0" borderId="33" xfId="0" applyFont="1" applyFill="1" applyBorder="1" applyAlignment="1">
      <alignment horizontal="center" vertical="center"/>
    </xf>
    <xf numFmtId="0" fontId="24" fillId="0" borderId="34" xfId="0" applyFont="1" applyFill="1" applyBorder="1" applyAlignment="1">
      <alignment vertical="center"/>
    </xf>
    <xf numFmtId="0" fontId="24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43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vertical="center"/>
    </xf>
    <xf numFmtId="0" fontId="0" fillId="0" borderId="44" xfId="0" applyFont="1" applyFill="1" applyBorder="1" applyAlignment="1">
      <alignment horizontal="center" vertical="center"/>
    </xf>
    <xf numFmtId="176" fontId="0" fillId="0" borderId="19" xfId="0" applyNumberFormat="1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19" xfId="0" applyFont="1" applyFill="1" applyBorder="1" applyAlignment="1">
      <alignment vertical="center"/>
    </xf>
    <xf numFmtId="0" fontId="0" fillId="0" borderId="20" xfId="0" applyFont="1" applyFill="1" applyBorder="1" applyAlignment="1">
      <alignment vertical="center"/>
    </xf>
    <xf numFmtId="179" fontId="0" fillId="0" borderId="19" xfId="0" applyNumberFormat="1" applyFont="1" applyFill="1" applyBorder="1" applyAlignment="1">
      <alignment vertical="center"/>
    </xf>
    <xf numFmtId="179" fontId="0" fillId="0" borderId="18" xfId="0" applyNumberFormat="1" applyFont="1" applyFill="1" applyBorder="1" applyAlignment="1">
      <alignment vertical="center"/>
    </xf>
    <xf numFmtId="0" fontId="0" fillId="0" borderId="45" xfId="0" applyFont="1" applyFill="1" applyBorder="1" applyAlignment="1">
      <alignment vertical="center"/>
    </xf>
    <xf numFmtId="178" fontId="0" fillId="0" borderId="19" xfId="0" applyNumberFormat="1" applyFont="1" applyFill="1" applyBorder="1" applyAlignment="1">
      <alignment vertical="center"/>
    </xf>
    <xf numFmtId="178" fontId="0" fillId="0" borderId="18" xfId="0" applyNumberFormat="1" applyFont="1" applyFill="1" applyBorder="1" applyAlignment="1">
      <alignment vertical="center"/>
    </xf>
    <xf numFmtId="177" fontId="0" fillId="0" borderId="19" xfId="0" applyNumberFormat="1" applyFont="1" applyFill="1" applyBorder="1" applyAlignment="1">
      <alignment vertical="center"/>
    </xf>
    <xf numFmtId="177" fontId="0" fillId="0" borderId="18" xfId="0" applyNumberFormat="1" applyFont="1" applyFill="1" applyBorder="1" applyAlignment="1">
      <alignment vertical="center"/>
    </xf>
    <xf numFmtId="0" fontId="0" fillId="0" borderId="35" xfId="0" applyFont="1" applyFill="1" applyBorder="1" applyAlignment="1">
      <alignment horizontal="left" vertical="center"/>
    </xf>
    <xf numFmtId="0" fontId="1" fillId="0" borderId="39" xfId="0" applyFont="1" applyFill="1" applyBorder="1" applyAlignment="1">
      <alignment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4" xfId="0" applyFont="1" applyFill="1" applyBorder="1" applyAlignment="1">
      <alignment horizontal="left" vertical="center"/>
    </xf>
    <xf numFmtId="0" fontId="0" fillId="0" borderId="40" xfId="0" applyFont="1" applyFill="1" applyBorder="1" applyAlignment="1">
      <alignment horizontal="left" vertical="center"/>
    </xf>
    <xf numFmtId="0" fontId="19" fillId="0" borderId="14" xfId="1" applyFont="1" applyBorder="1" applyAlignment="1">
      <alignment horizontal="center" vertical="center" shrinkToFit="1"/>
    </xf>
    <xf numFmtId="0" fontId="19" fillId="0" borderId="17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0" fontId="19" fillId="0" borderId="21" xfId="1" applyFont="1" applyBorder="1" applyAlignment="1">
      <alignment horizontal="center" vertical="center" shrinkToFit="1"/>
    </xf>
    <xf numFmtId="0" fontId="19" fillId="0" borderId="22" xfId="1" applyFont="1" applyBorder="1" applyAlignment="1">
      <alignment horizontal="center" vertical="center" shrinkToFit="1"/>
    </xf>
    <xf numFmtId="0" fontId="19" fillId="0" borderId="16" xfId="1" applyFont="1" applyBorder="1" applyAlignment="1">
      <alignment horizontal="center" vertical="center" shrinkToFit="1"/>
    </xf>
    <xf numFmtId="0" fontId="19" fillId="0" borderId="15" xfId="1" applyFont="1" applyBorder="1" applyAlignment="1">
      <alignment horizontal="center" vertical="center" shrinkToFit="1"/>
    </xf>
    <xf numFmtId="0" fontId="19" fillId="0" borderId="23" xfId="1" applyFont="1" applyBorder="1" applyAlignment="1">
      <alignment horizontal="center" vertical="center" shrinkToFit="1"/>
    </xf>
    <xf numFmtId="0" fontId="19" fillId="0" borderId="24" xfId="1" applyFont="1" applyBorder="1" applyAlignment="1">
      <alignment horizontal="center" vertical="center" shrinkToFit="1"/>
    </xf>
    <xf numFmtId="0" fontId="19" fillId="0" borderId="10" xfId="1" applyFont="1" applyBorder="1" applyAlignment="1">
      <alignment horizontal="center" vertical="center" shrinkToFit="1"/>
    </xf>
    <xf numFmtId="0" fontId="19" fillId="0" borderId="12" xfId="1" applyFont="1" applyBorder="1" applyAlignment="1">
      <alignment horizontal="center" vertical="center" shrinkToFit="1"/>
    </xf>
    <xf numFmtId="0" fontId="19" fillId="0" borderId="4" xfId="1" applyFont="1" applyBorder="1" applyAlignment="1">
      <alignment horizontal="center" vertical="center" shrinkToFit="1"/>
    </xf>
    <xf numFmtId="0" fontId="19" fillId="0" borderId="6" xfId="1" applyFont="1" applyBorder="1" applyAlignment="1">
      <alignment horizontal="center" vertical="center" shrinkToFit="1"/>
    </xf>
    <xf numFmtId="0" fontId="19" fillId="0" borderId="25" xfId="1" applyFont="1" applyBorder="1" applyAlignment="1">
      <alignment horizontal="center" vertical="center" shrinkToFit="1"/>
    </xf>
    <xf numFmtId="0" fontId="19" fillId="0" borderId="26" xfId="1" applyFont="1" applyBorder="1" applyAlignment="1">
      <alignment horizontal="center" vertical="center" shrinkToFit="1"/>
    </xf>
    <xf numFmtId="0" fontId="20" fillId="0" borderId="11" xfId="1" applyFont="1" applyBorder="1" applyAlignment="1">
      <alignment horizontal="left" vertical="center" shrinkToFit="1"/>
    </xf>
    <xf numFmtId="0" fontId="18" fillId="0" borderId="0" xfId="1" applyFont="1" applyBorder="1" applyAlignment="1">
      <alignment horizontal="center" vertical="center" shrinkToFit="1"/>
    </xf>
    <xf numFmtId="58" fontId="20" fillId="0" borderId="0" xfId="1" applyNumberFormat="1" applyFont="1" applyBorder="1" applyAlignment="1">
      <alignment horizontal="center" vertical="center" shrinkToFit="1"/>
    </xf>
    <xf numFmtId="0" fontId="20" fillId="0" borderId="0" xfId="1" applyFont="1" applyBorder="1" applyAlignment="1">
      <alignment horizontal="center" vertical="center" shrinkToFit="1"/>
    </xf>
    <xf numFmtId="0" fontId="22" fillId="0" borderId="0" xfId="1" applyFont="1" applyAlignment="1">
      <alignment horizontal="center" vertical="center" shrinkToFit="1"/>
    </xf>
    <xf numFmtId="0" fontId="4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1" fillId="0" borderId="11" xfId="0" applyFont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2" fillId="0" borderId="2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36" fillId="0" borderId="16" xfId="0" applyFont="1" applyBorder="1" applyAlignment="1">
      <alignment horizontal="center" vertical="center"/>
    </xf>
    <xf numFmtId="0" fontId="3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vertical="center" shrinkToFit="1"/>
    </xf>
    <xf numFmtId="0" fontId="6" fillId="0" borderId="17" xfId="0" applyFont="1" applyBorder="1" applyAlignment="1">
      <alignment vertical="center" shrinkToFit="1"/>
    </xf>
    <xf numFmtId="0" fontId="31" fillId="0" borderId="7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3" fillId="0" borderId="0" xfId="0" applyFont="1" applyBorder="1" applyAlignment="1" applyProtection="1">
      <alignment horizontal="left" vertical="center" wrapText="1"/>
    </xf>
    <xf numFmtId="0" fontId="23" fillId="5" borderId="16" xfId="0" applyFont="1" applyFill="1" applyBorder="1" applyAlignment="1">
      <alignment horizontal="center" vertical="center" textRotation="255" wrapText="1"/>
    </xf>
    <xf numFmtId="0" fontId="23" fillId="5" borderId="5" xfId="0" applyFont="1" applyFill="1" applyBorder="1" applyAlignment="1">
      <alignment horizontal="center" vertical="center" textRotation="255" wrapText="1"/>
    </xf>
    <xf numFmtId="0" fontId="23" fillId="5" borderId="17" xfId="0" applyFont="1" applyFill="1" applyBorder="1" applyAlignment="1">
      <alignment horizontal="center" vertical="center" textRotation="255" wrapText="1"/>
    </xf>
    <xf numFmtId="0" fontId="6" fillId="0" borderId="2" xfId="0" applyFont="1" applyBorder="1" applyAlignment="1">
      <alignment horizontal="distributed" vertical="center"/>
    </xf>
    <xf numFmtId="0" fontId="6" fillId="0" borderId="13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37" fillId="0" borderId="16" xfId="0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6" fillId="7" borderId="16" xfId="0" applyFont="1" applyFill="1" applyBorder="1" applyAlignment="1">
      <alignment vertical="center" shrinkToFit="1"/>
    </xf>
    <xf numFmtId="0" fontId="6" fillId="7" borderId="17" xfId="0" applyFont="1" applyFill="1" applyBorder="1" applyAlignment="1">
      <alignment vertical="center" shrinkToFit="1"/>
    </xf>
    <xf numFmtId="0" fontId="32" fillId="0" borderId="9" xfId="0" applyFont="1" applyBorder="1" applyAlignment="1" applyProtection="1">
      <alignment horizontal="center" vertical="center"/>
    </xf>
    <xf numFmtId="0" fontId="32" fillId="0" borderId="6" xfId="0" applyFont="1" applyBorder="1" applyAlignment="1" applyProtection="1">
      <alignment horizontal="center" vertical="center"/>
    </xf>
    <xf numFmtId="0" fontId="31" fillId="0" borderId="16" xfId="0" applyFont="1" applyBorder="1" applyAlignment="1" applyProtection="1">
      <alignment horizontal="center" vertical="center"/>
    </xf>
    <xf numFmtId="0" fontId="31" fillId="0" borderId="17" xfId="0" applyFont="1" applyBorder="1" applyAlignment="1" applyProtection="1">
      <alignment horizontal="center" vertical="center"/>
    </xf>
    <xf numFmtId="0" fontId="35" fillId="0" borderId="16" xfId="0" applyFont="1" applyFill="1" applyBorder="1" applyAlignment="1" applyProtection="1">
      <alignment horizontal="center" vertical="center"/>
    </xf>
    <xf numFmtId="0" fontId="35" fillId="0" borderId="17" xfId="0" applyFont="1" applyFill="1" applyBorder="1" applyAlignment="1" applyProtection="1">
      <alignment horizontal="center" vertical="center"/>
    </xf>
    <xf numFmtId="0" fontId="32" fillId="0" borderId="2" xfId="0" applyFont="1" applyFill="1" applyBorder="1" applyAlignment="1" applyProtection="1">
      <alignment horizontal="center" vertical="center" wrapText="1"/>
    </xf>
    <xf numFmtId="0" fontId="32" fillId="0" borderId="13" xfId="0" applyFont="1" applyFill="1" applyBorder="1" applyAlignment="1" applyProtection="1">
      <alignment horizontal="center" vertical="center" wrapText="1"/>
    </xf>
    <xf numFmtId="0" fontId="32" fillId="0" borderId="3" xfId="0" applyFont="1" applyFill="1" applyBorder="1" applyAlignment="1" applyProtection="1">
      <alignment horizontal="center" vertical="center" wrapText="1"/>
    </xf>
    <xf numFmtId="0" fontId="23" fillId="4" borderId="16" xfId="0" applyFont="1" applyFill="1" applyBorder="1" applyAlignment="1">
      <alignment horizontal="center" vertical="center" textRotation="255" wrapText="1"/>
    </xf>
    <xf numFmtId="0" fontId="23" fillId="4" borderId="5" xfId="0" applyFont="1" applyFill="1" applyBorder="1" applyAlignment="1">
      <alignment horizontal="center" vertical="center" textRotation="255" wrapText="1"/>
    </xf>
    <xf numFmtId="0" fontId="23" fillId="4" borderId="17" xfId="0" applyFont="1" applyFill="1" applyBorder="1" applyAlignment="1">
      <alignment horizontal="center" vertical="center" textRotation="255" wrapText="1"/>
    </xf>
    <xf numFmtId="0" fontId="23" fillId="4" borderId="16" xfId="0" applyNumberFormat="1" applyFont="1" applyFill="1" applyBorder="1" applyAlignment="1" applyProtection="1">
      <alignment horizontal="center" vertical="center" textRotation="255"/>
    </xf>
    <xf numFmtId="0" fontId="23" fillId="4" borderId="5" xfId="0" applyNumberFormat="1" applyFont="1" applyFill="1" applyBorder="1" applyAlignment="1" applyProtection="1">
      <alignment horizontal="center" vertical="center" textRotation="255"/>
    </xf>
    <xf numFmtId="0" fontId="23" fillId="4" borderId="17" xfId="0" applyNumberFormat="1" applyFont="1" applyFill="1" applyBorder="1" applyAlignment="1" applyProtection="1">
      <alignment horizontal="center" vertical="center" textRotation="255"/>
    </xf>
    <xf numFmtId="0" fontId="37" fillId="0" borderId="16" xfId="0" applyFont="1" applyBorder="1" applyAlignment="1" applyProtection="1">
      <alignment horizontal="center" vertical="center"/>
    </xf>
    <xf numFmtId="0" fontId="37" fillId="0" borderId="17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vertical="center" shrinkToFit="1"/>
    </xf>
    <xf numFmtId="0" fontId="6" fillId="0" borderId="17" xfId="0" applyFont="1" applyBorder="1" applyAlignment="1" applyProtection="1">
      <alignment vertical="center" shrinkToFit="1"/>
    </xf>
    <xf numFmtId="0" fontId="31" fillId="0" borderId="7" xfId="0" applyFont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27" xfId="0" applyFont="1" applyFill="1" applyBorder="1" applyAlignment="1" applyProtection="1">
      <alignment vertical="center"/>
    </xf>
    <xf numFmtId="0" fontId="6" fillId="0" borderId="28" xfId="0" applyFont="1" applyFill="1" applyBorder="1" applyAlignment="1" applyProtection="1">
      <alignment vertical="center"/>
    </xf>
    <xf numFmtId="0" fontId="6" fillId="0" borderId="29" xfId="0" applyFont="1" applyFill="1" applyBorder="1" applyAlignment="1" applyProtection="1">
      <alignment vertical="center"/>
    </xf>
    <xf numFmtId="0" fontId="6" fillId="0" borderId="30" xfId="0" applyFont="1" applyFill="1" applyBorder="1" applyAlignment="1" applyProtection="1">
      <alignment vertical="center"/>
    </xf>
    <xf numFmtId="0" fontId="6" fillId="0" borderId="31" xfId="0" applyFont="1" applyFill="1" applyBorder="1" applyAlignment="1" applyProtection="1">
      <alignment vertical="center"/>
    </xf>
    <xf numFmtId="0" fontId="6" fillId="0" borderId="32" xfId="0" applyFont="1" applyFill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 applyProtection="1">
      <alignment horizontal="distributed" vertical="center"/>
    </xf>
    <xf numFmtId="0" fontId="6" fillId="0" borderId="13" xfId="0" applyFont="1" applyBorder="1" applyAlignment="1" applyProtection="1">
      <alignment horizontal="distributed" vertical="center"/>
    </xf>
    <xf numFmtId="0" fontId="6" fillId="0" borderId="3" xfId="0" applyFont="1" applyBorder="1" applyAlignment="1" applyProtection="1">
      <alignment horizontal="distributed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32" fillId="7" borderId="2" xfId="0" applyFont="1" applyFill="1" applyBorder="1" applyAlignment="1">
      <alignment horizontal="center" vertical="center" wrapText="1"/>
    </xf>
    <xf numFmtId="0" fontId="32" fillId="7" borderId="13" xfId="0" applyFont="1" applyFill="1" applyBorder="1" applyAlignment="1">
      <alignment horizontal="center" vertical="center" wrapText="1"/>
    </xf>
    <xf numFmtId="0" fontId="32" fillId="7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left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vertical="center" shrinkToFit="1"/>
    </xf>
    <xf numFmtId="0" fontId="14" fillId="0" borderId="0" xfId="0" applyFont="1" applyAlignment="1">
      <alignment vertical="center" shrinkToFit="1"/>
    </xf>
    <xf numFmtId="0" fontId="4" fillId="0" borderId="1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2000000}"/>
    <cellStyle name="標準_参加チーム名" xfId="2" xr:uid="{00000000-0005-0000-0000-000003000000}"/>
  </cellStyles>
  <dxfs count="0"/>
  <tableStyles count="0" defaultTableStyle="TableStyleMedium2" defaultPivotStyle="PivotStyleLight16"/>
  <colors>
    <mruColors>
      <color rgb="FFFFFF99"/>
      <color rgb="FFCCFFFF"/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G52"/>
  <sheetViews>
    <sheetView tabSelected="1" topLeftCell="A23" workbookViewId="0">
      <selection activeCell="E33" sqref="E33"/>
    </sheetView>
  </sheetViews>
  <sheetFormatPr defaultColWidth="9" defaultRowHeight="13" x14ac:dyDescent="0.2"/>
  <cols>
    <col min="1" max="3" width="3.6328125" style="78" customWidth="1"/>
    <col min="4" max="4" width="5.1796875" style="78" customWidth="1"/>
    <col min="5" max="5" width="30.6328125" style="78" customWidth="1"/>
    <col min="6" max="6" width="14.6328125" style="78" customWidth="1"/>
    <col min="7" max="7" width="16.6328125" style="77" customWidth="1"/>
    <col min="8" max="16384" width="9" style="78"/>
  </cols>
  <sheetData>
    <row r="1" spans="1:7" ht="27" customHeight="1" x14ac:dyDescent="0.2">
      <c r="A1" s="76"/>
      <c r="B1" s="296" t="s">
        <v>62</v>
      </c>
      <c r="C1" s="296"/>
      <c r="D1" s="296"/>
      <c r="E1" s="296"/>
      <c r="F1" s="296"/>
      <c r="G1" s="296"/>
    </row>
    <row r="2" spans="1:7" ht="8.25" customHeight="1" x14ac:dyDescent="0.2">
      <c r="A2" s="76"/>
      <c r="B2" s="79"/>
      <c r="C2" s="79"/>
      <c r="D2" s="79"/>
      <c r="E2" s="79"/>
      <c r="F2" s="79"/>
    </row>
    <row r="3" spans="1:7" ht="24" customHeight="1" x14ac:dyDescent="0.2">
      <c r="A3" s="76"/>
      <c r="B3" s="80"/>
      <c r="C3" s="80"/>
      <c r="D3" s="81"/>
      <c r="E3" s="80"/>
      <c r="F3" s="297">
        <v>44800</v>
      </c>
      <c r="G3" s="297"/>
    </row>
    <row r="4" spans="1:7" ht="26.25" customHeight="1" x14ac:dyDescent="0.2">
      <c r="A4" s="76"/>
      <c r="B4" s="299" t="s">
        <v>26</v>
      </c>
      <c r="C4" s="299"/>
      <c r="D4" s="299"/>
      <c r="E4" s="299"/>
      <c r="F4" s="298" t="s">
        <v>2</v>
      </c>
      <c r="G4" s="298"/>
    </row>
    <row r="5" spans="1:7" ht="12.75" customHeight="1" x14ac:dyDescent="0.2">
      <c r="A5" s="76"/>
      <c r="B5" s="151"/>
      <c r="C5" s="151"/>
      <c r="D5" s="151"/>
      <c r="E5" s="151"/>
      <c r="F5" s="80"/>
    </row>
    <row r="6" spans="1:7" ht="22.5" customHeight="1" x14ac:dyDescent="0.2">
      <c r="A6" s="76"/>
      <c r="B6" s="295" t="s">
        <v>49</v>
      </c>
      <c r="C6" s="295"/>
      <c r="D6" s="295"/>
      <c r="E6" s="295"/>
      <c r="F6" s="80"/>
    </row>
    <row r="7" spans="1:7" ht="22.5" customHeight="1" thickBot="1" x14ac:dyDescent="0.25">
      <c r="A7" s="76"/>
      <c r="B7" s="283" t="s">
        <v>3</v>
      </c>
      <c r="C7" s="284"/>
      <c r="D7" s="141"/>
      <c r="E7" s="137" t="s">
        <v>4</v>
      </c>
      <c r="F7" s="137" t="s">
        <v>5</v>
      </c>
      <c r="G7" s="228" t="s">
        <v>129</v>
      </c>
    </row>
    <row r="8" spans="1:7" ht="23.25" customHeight="1" thickTop="1" x14ac:dyDescent="0.2">
      <c r="A8" s="76"/>
      <c r="B8" s="287" t="s">
        <v>73</v>
      </c>
      <c r="C8" s="288"/>
      <c r="D8" s="152">
        <v>1</v>
      </c>
      <c r="E8" s="71" t="s">
        <v>89</v>
      </c>
      <c r="F8" s="67" t="s">
        <v>125</v>
      </c>
      <c r="G8" s="227" t="s">
        <v>130</v>
      </c>
    </row>
    <row r="9" spans="1:7" ht="23.25" customHeight="1" x14ac:dyDescent="0.2">
      <c r="A9" s="76"/>
      <c r="B9" s="289"/>
      <c r="C9" s="290"/>
      <c r="D9" s="140">
        <v>2</v>
      </c>
      <c r="E9" s="72" t="s">
        <v>91</v>
      </c>
      <c r="F9" s="68" t="s">
        <v>121</v>
      </c>
      <c r="G9" s="225" t="s">
        <v>130</v>
      </c>
    </row>
    <row r="10" spans="1:7" ht="23.25" customHeight="1" x14ac:dyDescent="0.2">
      <c r="A10" s="76"/>
      <c r="B10" s="289"/>
      <c r="C10" s="290"/>
      <c r="D10" s="140">
        <v>3</v>
      </c>
      <c r="E10" s="72" t="s">
        <v>87</v>
      </c>
      <c r="F10" s="68" t="s">
        <v>122</v>
      </c>
      <c r="G10" s="225" t="s">
        <v>130</v>
      </c>
    </row>
    <row r="11" spans="1:7" ht="23.25" customHeight="1" x14ac:dyDescent="0.2">
      <c r="A11" s="76"/>
      <c r="B11" s="289"/>
      <c r="C11" s="290"/>
      <c r="D11" s="140">
        <v>4</v>
      </c>
      <c r="E11" s="72" t="s">
        <v>90</v>
      </c>
      <c r="F11" s="68" t="s">
        <v>123</v>
      </c>
      <c r="G11" s="225" t="s">
        <v>130</v>
      </c>
    </row>
    <row r="12" spans="1:7" ht="23.25" customHeight="1" thickBot="1" x14ac:dyDescent="0.25">
      <c r="A12" s="76"/>
      <c r="B12" s="293"/>
      <c r="C12" s="294"/>
      <c r="D12" s="141">
        <v>5</v>
      </c>
      <c r="E12" s="72" t="s">
        <v>86</v>
      </c>
      <c r="F12" s="68" t="s">
        <v>124</v>
      </c>
      <c r="G12" s="229" t="s">
        <v>130</v>
      </c>
    </row>
    <row r="13" spans="1:7" ht="23.25" customHeight="1" thickTop="1" x14ac:dyDescent="0.2">
      <c r="A13" s="76"/>
      <c r="B13" s="287" t="s">
        <v>74</v>
      </c>
      <c r="C13" s="288"/>
      <c r="D13" s="139">
        <v>6</v>
      </c>
      <c r="E13" s="71" t="s">
        <v>88</v>
      </c>
      <c r="F13" s="67" t="s">
        <v>126</v>
      </c>
      <c r="G13" s="227" t="s">
        <v>130</v>
      </c>
    </row>
    <row r="14" spans="1:7" ht="23.25" customHeight="1" x14ac:dyDescent="0.2">
      <c r="A14" s="76"/>
      <c r="B14" s="289"/>
      <c r="C14" s="290"/>
      <c r="D14" s="140">
        <v>7</v>
      </c>
      <c r="E14" s="72" t="s">
        <v>48</v>
      </c>
      <c r="F14" s="68" t="s">
        <v>122</v>
      </c>
      <c r="G14" s="225" t="s">
        <v>130</v>
      </c>
    </row>
    <row r="15" spans="1:7" ht="23.25" customHeight="1" x14ac:dyDescent="0.2">
      <c r="A15" s="76"/>
      <c r="B15" s="289"/>
      <c r="C15" s="290"/>
      <c r="D15" s="140">
        <v>8</v>
      </c>
      <c r="E15" s="72" t="s">
        <v>81</v>
      </c>
      <c r="F15" s="68" t="s">
        <v>122</v>
      </c>
      <c r="G15" s="225" t="s">
        <v>130</v>
      </c>
    </row>
    <row r="16" spans="1:7" ht="23.25" customHeight="1" x14ac:dyDescent="0.2">
      <c r="A16" s="76"/>
      <c r="B16" s="289"/>
      <c r="C16" s="290"/>
      <c r="D16" s="140">
        <v>9</v>
      </c>
      <c r="E16" s="72" t="s">
        <v>84</v>
      </c>
      <c r="F16" s="68" t="s">
        <v>127</v>
      </c>
      <c r="G16" s="225" t="s">
        <v>131</v>
      </c>
    </row>
    <row r="17" spans="1:7" ht="23.25" customHeight="1" x14ac:dyDescent="0.2">
      <c r="A17" s="76"/>
      <c r="B17" s="291"/>
      <c r="C17" s="292"/>
      <c r="D17" s="140">
        <v>10</v>
      </c>
      <c r="E17" s="72" t="s">
        <v>82</v>
      </c>
      <c r="F17" s="68" t="s">
        <v>122</v>
      </c>
      <c r="G17" s="225" t="s">
        <v>131</v>
      </c>
    </row>
    <row r="18" spans="1:7" ht="18.75" customHeight="1" x14ac:dyDescent="0.2">
      <c r="A18" s="84"/>
      <c r="B18" s="81"/>
      <c r="C18" s="81"/>
      <c r="D18" s="81"/>
      <c r="E18" s="75"/>
      <c r="F18" s="70"/>
    </row>
    <row r="19" spans="1:7" ht="22.5" customHeight="1" x14ac:dyDescent="0.2">
      <c r="A19" s="76"/>
      <c r="B19" s="295" t="s">
        <v>50</v>
      </c>
      <c r="C19" s="295"/>
      <c r="D19" s="295"/>
      <c r="E19" s="295"/>
      <c r="F19" s="80"/>
    </row>
    <row r="20" spans="1:7" ht="22.5" customHeight="1" thickBot="1" x14ac:dyDescent="0.25">
      <c r="A20" s="76"/>
      <c r="B20" s="285" t="s">
        <v>47</v>
      </c>
      <c r="C20" s="285"/>
      <c r="D20" s="141"/>
      <c r="E20" s="82" t="s">
        <v>4</v>
      </c>
      <c r="F20" s="82" t="s">
        <v>5</v>
      </c>
      <c r="G20" s="228" t="s">
        <v>129</v>
      </c>
    </row>
    <row r="21" spans="1:7" ht="23.25" customHeight="1" thickTop="1" x14ac:dyDescent="0.2">
      <c r="A21" s="76"/>
      <c r="B21" s="280" t="s">
        <v>31</v>
      </c>
      <c r="C21" s="280"/>
      <c r="D21" s="96">
        <v>11</v>
      </c>
      <c r="E21" s="71" t="s">
        <v>85</v>
      </c>
      <c r="F21" s="67" t="s">
        <v>126</v>
      </c>
      <c r="G21" s="227" t="s">
        <v>131</v>
      </c>
    </row>
    <row r="22" spans="1:7" ht="23.25" customHeight="1" x14ac:dyDescent="0.2">
      <c r="A22" s="76"/>
      <c r="B22" s="282"/>
      <c r="C22" s="282"/>
      <c r="D22" s="97">
        <v>12</v>
      </c>
      <c r="E22" s="72" t="s">
        <v>51</v>
      </c>
      <c r="F22" s="68" t="s">
        <v>128</v>
      </c>
      <c r="G22" s="225" t="s">
        <v>131</v>
      </c>
    </row>
    <row r="23" spans="1:7" ht="23.25" customHeight="1" x14ac:dyDescent="0.2">
      <c r="A23" s="76"/>
      <c r="B23" s="282"/>
      <c r="C23" s="282"/>
      <c r="D23" s="97">
        <v>13</v>
      </c>
      <c r="E23" s="72" t="s">
        <v>52</v>
      </c>
      <c r="F23" s="68" t="s">
        <v>121</v>
      </c>
      <c r="G23" s="225" t="s">
        <v>131</v>
      </c>
    </row>
    <row r="24" spans="1:7" ht="23.25" customHeight="1" x14ac:dyDescent="0.2">
      <c r="A24" s="76"/>
      <c r="B24" s="282"/>
      <c r="C24" s="282"/>
      <c r="D24" s="97">
        <v>14</v>
      </c>
      <c r="E24" s="72" t="s">
        <v>53</v>
      </c>
      <c r="F24" s="68" t="s">
        <v>128</v>
      </c>
      <c r="G24" s="225" t="s">
        <v>131</v>
      </c>
    </row>
    <row r="25" spans="1:7" ht="23.25" customHeight="1" x14ac:dyDescent="0.2">
      <c r="A25" s="76"/>
      <c r="B25" s="282"/>
      <c r="C25" s="282"/>
      <c r="D25" s="97">
        <v>15</v>
      </c>
      <c r="E25" s="72" t="s">
        <v>83</v>
      </c>
      <c r="F25" s="68" t="s">
        <v>122</v>
      </c>
      <c r="G25" s="225" t="s">
        <v>131</v>
      </c>
    </row>
    <row r="26" spans="1:7" s="77" customFormat="1" ht="23.25" customHeight="1" x14ac:dyDescent="0.2">
      <c r="A26" s="84"/>
      <c r="B26" s="85"/>
      <c r="C26" s="85"/>
      <c r="D26" s="123"/>
      <c r="E26" s="75"/>
      <c r="F26" s="70"/>
      <c r="G26" s="83"/>
    </row>
    <row r="27" spans="1:7" ht="22.5" customHeight="1" x14ac:dyDescent="0.2">
      <c r="A27" s="76"/>
      <c r="B27" s="295" t="s">
        <v>54</v>
      </c>
      <c r="C27" s="295"/>
      <c r="D27" s="295"/>
      <c r="E27" s="295"/>
      <c r="F27" s="80"/>
    </row>
    <row r="28" spans="1:7" ht="22.5" customHeight="1" thickBot="1" x14ac:dyDescent="0.25">
      <c r="A28" s="76"/>
      <c r="B28" s="285" t="s">
        <v>3</v>
      </c>
      <c r="C28" s="285"/>
      <c r="D28" s="82"/>
      <c r="E28" s="82" t="s">
        <v>4</v>
      </c>
      <c r="F28" s="82" t="s">
        <v>5</v>
      </c>
      <c r="G28" s="228" t="s">
        <v>129</v>
      </c>
    </row>
    <row r="29" spans="1:7" ht="23.25" customHeight="1" thickTop="1" x14ac:dyDescent="0.2">
      <c r="A29" s="76"/>
      <c r="B29" s="280" t="s">
        <v>24</v>
      </c>
      <c r="C29" s="280"/>
      <c r="D29" s="129">
        <v>21</v>
      </c>
      <c r="E29" s="71" t="s">
        <v>57</v>
      </c>
      <c r="F29" s="67" t="s">
        <v>123</v>
      </c>
      <c r="G29" s="227" t="s">
        <v>131</v>
      </c>
    </row>
    <row r="30" spans="1:7" ht="23.25" customHeight="1" x14ac:dyDescent="0.2">
      <c r="A30" s="76"/>
      <c r="B30" s="282"/>
      <c r="C30" s="282"/>
      <c r="D30" s="130">
        <v>22</v>
      </c>
      <c r="E30" s="72" t="s">
        <v>93</v>
      </c>
      <c r="F30" s="68" t="s">
        <v>126</v>
      </c>
      <c r="G30" s="226" t="s">
        <v>132</v>
      </c>
    </row>
    <row r="31" spans="1:7" ht="23.25" customHeight="1" x14ac:dyDescent="0.2">
      <c r="A31" s="76"/>
      <c r="B31" s="282"/>
      <c r="C31" s="282"/>
      <c r="D31" s="130">
        <v>23</v>
      </c>
      <c r="E31" s="72" t="s">
        <v>59</v>
      </c>
      <c r="F31" s="68" t="s">
        <v>124</v>
      </c>
      <c r="G31" s="226" t="s">
        <v>132</v>
      </c>
    </row>
    <row r="32" spans="1:7" ht="23.25" customHeight="1" x14ac:dyDescent="0.2">
      <c r="A32" s="76"/>
      <c r="B32" s="285"/>
      <c r="C32" s="285"/>
      <c r="D32" s="130">
        <v>24</v>
      </c>
      <c r="E32" s="73" t="s">
        <v>56</v>
      </c>
      <c r="F32" s="122" t="s">
        <v>122</v>
      </c>
      <c r="G32" s="226" t="s">
        <v>132</v>
      </c>
    </row>
    <row r="33" spans="1:7" ht="23.25" customHeight="1" thickBot="1" x14ac:dyDescent="0.25">
      <c r="A33" s="76"/>
      <c r="B33" s="286"/>
      <c r="C33" s="286"/>
      <c r="D33" s="150">
        <v>25</v>
      </c>
      <c r="E33" s="74" t="s">
        <v>61</v>
      </c>
      <c r="F33" s="69" t="s">
        <v>122</v>
      </c>
      <c r="G33" s="226" t="s">
        <v>132</v>
      </c>
    </row>
    <row r="34" spans="1:7" ht="23.25" customHeight="1" thickTop="1" x14ac:dyDescent="0.2">
      <c r="A34" s="76"/>
      <c r="B34" s="280" t="s">
        <v>25</v>
      </c>
      <c r="C34" s="280"/>
      <c r="D34" s="129">
        <v>26</v>
      </c>
      <c r="E34" s="72" t="s">
        <v>60</v>
      </c>
      <c r="F34" s="67" t="s">
        <v>125</v>
      </c>
      <c r="G34" s="226" t="s">
        <v>132</v>
      </c>
    </row>
    <row r="35" spans="1:7" ht="23.25" customHeight="1" x14ac:dyDescent="0.2">
      <c r="A35" s="76"/>
      <c r="B35" s="281"/>
      <c r="C35" s="281"/>
      <c r="D35" s="131">
        <v>27</v>
      </c>
      <c r="E35" s="153" t="s">
        <v>55</v>
      </c>
      <c r="F35" s="154" t="s">
        <v>128</v>
      </c>
      <c r="G35" s="226" t="s">
        <v>132</v>
      </c>
    </row>
    <row r="36" spans="1:7" ht="23.25" customHeight="1" x14ac:dyDescent="0.2">
      <c r="A36" s="76"/>
      <c r="B36" s="282"/>
      <c r="C36" s="282"/>
      <c r="D36" s="130">
        <v>28</v>
      </c>
      <c r="E36" s="72" t="s">
        <v>92</v>
      </c>
      <c r="F36" s="68" t="s">
        <v>126</v>
      </c>
      <c r="G36" s="226" t="s">
        <v>132</v>
      </c>
    </row>
    <row r="37" spans="1:7" ht="23.25" customHeight="1" x14ac:dyDescent="0.2">
      <c r="A37" s="76"/>
      <c r="B37" s="282"/>
      <c r="C37" s="282"/>
      <c r="D37" s="130">
        <v>29</v>
      </c>
      <c r="E37" s="72" t="s">
        <v>58</v>
      </c>
      <c r="F37" s="68" t="s">
        <v>128</v>
      </c>
      <c r="G37" s="226" t="s">
        <v>132</v>
      </c>
    </row>
    <row r="38" spans="1:7" ht="22.75" customHeight="1" x14ac:dyDescent="0.2">
      <c r="G38" s="85"/>
    </row>
    <row r="39" spans="1:7" ht="22.75" customHeight="1" x14ac:dyDescent="0.2">
      <c r="G39" s="85"/>
    </row>
    <row r="40" spans="1:7" ht="22.75" customHeight="1" x14ac:dyDescent="0.2">
      <c r="G40" s="85"/>
    </row>
    <row r="41" spans="1:7" ht="22.75" customHeight="1" x14ac:dyDescent="0.2">
      <c r="G41" s="85"/>
    </row>
    <row r="42" spans="1:7" ht="22.75" customHeight="1" x14ac:dyDescent="0.2">
      <c r="G42" s="76"/>
    </row>
    <row r="43" spans="1:7" ht="22.75" customHeight="1" x14ac:dyDescent="0.2">
      <c r="G43" s="76"/>
    </row>
    <row r="44" spans="1:7" ht="22.75" customHeight="1" x14ac:dyDescent="0.2">
      <c r="G44" s="76"/>
    </row>
    <row r="45" spans="1:7" ht="22.75" customHeight="1" x14ac:dyDescent="0.2">
      <c r="G45" s="76"/>
    </row>
    <row r="46" spans="1:7" ht="22.75" customHeight="1" x14ac:dyDescent="0.2">
      <c r="G46" s="76"/>
    </row>
    <row r="47" spans="1:7" ht="22.75" customHeight="1" x14ac:dyDescent="0.2">
      <c r="G47" s="76"/>
    </row>
    <row r="48" spans="1:7" ht="22.75" customHeight="1" x14ac:dyDescent="0.2">
      <c r="G48" s="86"/>
    </row>
    <row r="49" spans="7:7" ht="22.75" customHeight="1" x14ac:dyDescent="0.2">
      <c r="G49" s="86"/>
    </row>
    <row r="50" spans="7:7" ht="22.75" customHeight="1" x14ac:dyDescent="0.2">
      <c r="G50" s="87"/>
    </row>
    <row r="51" spans="7:7" ht="22.75" customHeight="1" x14ac:dyDescent="0.2">
      <c r="G51" s="87"/>
    </row>
    <row r="52" spans="7:7" x14ac:dyDescent="0.2">
      <c r="G52" s="87"/>
    </row>
  </sheetData>
  <mergeCells count="15">
    <mergeCell ref="B1:G1"/>
    <mergeCell ref="F3:G3"/>
    <mergeCell ref="F4:G4"/>
    <mergeCell ref="B6:E6"/>
    <mergeCell ref="B19:E19"/>
    <mergeCell ref="B4:E4"/>
    <mergeCell ref="B34:C37"/>
    <mergeCell ref="B7:C7"/>
    <mergeCell ref="B28:C28"/>
    <mergeCell ref="B29:C33"/>
    <mergeCell ref="B13:C17"/>
    <mergeCell ref="B8:C12"/>
    <mergeCell ref="B21:C25"/>
    <mergeCell ref="B20:C20"/>
    <mergeCell ref="B27:E27"/>
  </mergeCells>
  <phoneticPr fontId="17"/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V43"/>
  <sheetViews>
    <sheetView view="pageBreakPreview" topLeftCell="A32" zoomScaleNormal="60" zoomScaleSheetLayoutView="100" workbookViewId="0">
      <selection activeCell="K43" sqref="K43"/>
    </sheetView>
  </sheetViews>
  <sheetFormatPr defaultColWidth="8.90625" defaultRowHeight="21" customHeight="1" x14ac:dyDescent="0.2"/>
  <cols>
    <col min="1" max="1" width="4.6328125" style="214" customWidth="1"/>
    <col min="2" max="2" width="5" style="184" customWidth="1"/>
    <col min="3" max="3" width="8.6328125" style="184" customWidth="1"/>
    <col min="4" max="4" width="4.90625" style="191" bestFit="1" customWidth="1"/>
    <col min="5" max="5" width="20.1796875" style="191" customWidth="1"/>
    <col min="6" max="6" width="5.6328125" style="184" customWidth="1"/>
    <col min="7" max="7" width="2.453125" style="184" customWidth="1"/>
    <col min="8" max="8" width="5.6328125" style="184" customWidth="1"/>
    <col min="9" max="9" width="4.90625" style="191" bestFit="1" customWidth="1"/>
    <col min="10" max="10" width="21" style="191" customWidth="1"/>
    <col min="11" max="11" width="18" style="191" customWidth="1"/>
    <col min="12" max="12" width="4.6328125" style="214" customWidth="1"/>
    <col min="13" max="13" width="5" style="184" customWidth="1"/>
    <col min="14" max="14" width="8.6328125" style="184" customWidth="1"/>
    <col min="15" max="15" width="4.90625" style="191" bestFit="1" customWidth="1"/>
    <col min="16" max="16" width="20.1796875" style="191" customWidth="1"/>
    <col min="17" max="17" width="5.6328125" style="184" customWidth="1"/>
    <col min="18" max="18" width="2.453125" style="184" customWidth="1"/>
    <col min="19" max="19" width="5.6328125" style="184" customWidth="1"/>
    <col min="20" max="20" width="4.90625" style="191" bestFit="1" customWidth="1"/>
    <col min="21" max="21" width="21" style="191" customWidth="1"/>
    <col min="22" max="22" width="18" style="191" customWidth="1"/>
    <col min="23" max="23" width="3.453125" style="191" customWidth="1"/>
    <col min="24" max="24" width="5" style="191" customWidth="1"/>
    <col min="25" max="25" width="8.6328125" style="191" customWidth="1"/>
    <col min="26" max="26" width="3.08984375" style="191" customWidth="1"/>
    <col min="27" max="27" width="20.453125" style="191" customWidth="1"/>
    <col min="28" max="28" width="5.6328125" style="191" customWidth="1"/>
    <col min="29" max="29" width="2.453125" style="191" customWidth="1"/>
    <col min="30" max="30" width="5.6328125" style="191" customWidth="1"/>
    <col min="31" max="31" width="3.08984375" style="191" customWidth="1"/>
    <col min="32" max="32" width="21" style="191" customWidth="1"/>
    <col min="33" max="33" width="18" style="191" customWidth="1"/>
    <col min="34" max="40" width="4.36328125" style="191" customWidth="1"/>
    <col min="41" max="16384" width="8.90625" style="191"/>
  </cols>
  <sheetData>
    <row r="1" spans="1:22" s="5" customFormat="1" ht="21" customHeight="1" x14ac:dyDescent="0.25">
      <c r="A1" s="301" t="s">
        <v>6</v>
      </c>
      <c r="B1" s="302"/>
      <c r="C1" s="302"/>
      <c r="D1" s="302"/>
      <c r="E1" s="302"/>
      <c r="F1" s="302"/>
      <c r="G1" s="302"/>
      <c r="H1" s="302"/>
      <c r="I1" s="302"/>
      <c r="L1" s="215"/>
      <c r="M1" s="301" t="s">
        <v>7</v>
      </c>
      <c r="N1" s="302"/>
      <c r="O1" s="302"/>
      <c r="P1" s="302"/>
      <c r="Q1" s="302"/>
      <c r="R1" s="302"/>
      <c r="S1" s="302"/>
      <c r="T1" s="302"/>
    </row>
    <row r="2" spans="1:22" s="5" customFormat="1" ht="6.75" customHeight="1" x14ac:dyDescent="0.2">
      <c r="A2" s="215"/>
      <c r="B2" s="1"/>
      <c r="C2" s="1"/>
      <c r="F2" s="29"/>
      <c r="G2" s="1"/>
      <c r="H2" s="1"/>
      <c r="L2" s="215"/>
      <c r="M2" s="1"/>
      <c r="N2" s="1"/>
      <c r="Q2" s="1"/>
      <c r="R2" s="1"/>
      <c r="S2" s="1"/>
    </row>
    <row r="3" spans="1:22" s="5" customFormat="1" ht="21" customHeight="1" x14ac:dyDescent="0.2">
      <c r="A3" s="215"/>
      <c r="B3" s="1"/>
      <c r="C3" s="1"/>
      <c r="E3" s="303" t="s">
        <v>8</v>
      </c>
      <c r="F3" s="303"/>
      <c r="G3" s="303"/>
      <c r="H3" s="303"/>
      <c r="I3" s="303"/>
      <c r="J3" s="303"/>
      <c r="K3" s="33"/>
      <c r="L3" s="215"/>
      <c r="M3" s="1"/>
      <c r="N3" s="1"/>
      <c r="P3" s="303" t="s">
        <v>8</v>
      </c>
      <c r="Q3" s="303"/>
      <c r="R3" s="303"/>
      <c r="S3" s="303"/>
      <c r="T3" s="303"/>
      <c r="U3" s="303"/>
    </row>
    <row r="4" spans="1:22" s="184" customFormat="1" ht="25.25" customHeight="1" x14ac:dyDescent="0.2">
      <c r="A4" s="216"/>
      <c r="B4" s="30" t="s">
        <v>9</v>
      </c>
      <c r="C4" s="31" t="s">
        <v>10</v>
      </c>
      <c r="D4" s="185" t="s">
        <v>11</v>
      </c>
      <c r="E4" s="31" t="s">
        <v>12</v>
      </c>
      <c r="F4" s="185"/>
      <c r="G4" s="185" t="s">
        <v>13</v>
      </c>
      <c r="H4" s="185"/>
      <c r="I4" s="185" t="s">
        <v>11</v>
      </c>
      <c r="J4" s="34" t="s">
        <v>12</v>
      </c>
      <c r="K4" s="186"/>
      <c r="L4" s="216"/>
      <c r="M4" s="30" t="s">
        <v>9</v>
      </c>
      <c r="N4" s="31" t="s">
        <v>10</v>
      </c>
      <c r="O4" s="185" t="s">
        <v>11</v>
      </c>
      <c r="P4" s="31" t="s">
        <v>12</v>
      </c>
      <c r="Q4" s="185"/>
      <c r="R4" s="185" t="s">
        <v>13</v>
      </c>
      <c r="S4" s="185"/>
      <c r="T4" s="185" t="s">
        <v>11</v>
      </c>
      <c r="U4" s="34" t="s">
        <v>12</v>
      </c>
    </row>
    <row r="5" spans="1:22" s="188" customFormat="1" ht="25.25" customHeight="1" x14ac:dyDescent="0.2">
      <c r="A5" s="213">
        <v>6.2500000000000003E-3</v>
      </c>
      <c r="B5" s="243">
        <v>1</v>
      </c>
      <c r="C5" s="32">
        <v>0.39583333333333331</v>
      </c>
      <c r="D5" s="201">
        <v>21</v>
      </c>
      <c r="E5" s="202" t="str">
        <f>IF(D5="","",VLOOKUP(D5,参加チーム名!$D$6:$E62,2))</f>
        <v>竹島フェニックス</v>
      </c>
      <c r="F5" s="203"/>
      <c r="G5" s="203" t="s">
        <v>14</v>
      </c>
      <c r="H5" s="203"/>
      <c r="I5" s="201">
        <v>22</v>
      </c>
      <c r="J5" s="202" t="str">
        <f>IF(I5="","",VLOOKUP(I5,参加チーム名!$D$6:$E62,2))</f>
        <v>笠間リトルフォックス</v>
      </c>
      <c r="K5" s="187"/>
      <c r="L5" s="213">
        <f>A5</f>
        <v>6.2500000000000003E-3</v>
      </c>
      <c r="M5" s="2">
        <v>1</v>
      </c>
      <c r="N5" s="32">
        <v>0.39583333333333331</v>
      </c>
      <c r="O5" s="198">
        <v>1</v>
      </c>
      <c r="P5" s="93" t="str">
        <f>IF(O5="","",VLOOKUP(O5,参加チーム名!$D$6:$E62,2))</f>
        <v>ST Enjoys Jr</v>
      </c>
      <c r="Q5" s="199">
        <v>5</v>
      </c>
      <c r="R5" s="199" t="s">
        <v>14</v>
      </c>
      <c r="S5" s="199">
        <v>2</v>
      </c>
      <c r="T5" s="198">
        <v>2</v>
      </c>
      <c r="U5" s="93" t="str">
        <f>IF(T5="","",VLOOKUP(T5,参加チーム名!$D$6:$E62,2))</f>
        <v>茨城KOSMO Jr.</v>
      </c>
      <c r="V5" s="187"/>
    </row>
    <row r="6" spans="1:22" s="188" customFormat="1" ht="25.25" customHeight="1" x14ac:dyDescent="0.2">
      <c r="A6" s="214"/>
      <c r="B6" s="2">
        <v>2</v>
      </c>
      <c r="C6" s="32">
        <f t="shared" ref="C6:C12" si="0">C5+A$5</f>
        <v>0.40208333333333329</v>
      </c>
      <c r="D6" s="201">
        <v>26</v>
      </c>
      <c r="E6" s="202" t="str">
        <f>IF(D6="","",VLOOKUP(D6,参加チーム名!$D$6:$E63,2))</f>
        <v>ST Enjoys</v>
      </c>
      <c r="F6" s="203">
        <v>4</v>
      </c>
      <c r="G6" s="203" t="s">
        <v>14</v>
      </c>
      <c r="H6" s="203">
        <v>5</v>
      </c>
      <c r="I6" s="201">
        <v>27</v>
      </c>
      <c r="J6" s="202" t="str">
        <f>IF(I6="","",VLOOKUP(I6,参加チーム名!$D$6:$E63,2))</f>
        <v>乙戸ブルーサンダース</v>
      </c>
      <c r="K6" s="187"/>
      <c r="L6" s="214"/>
      <c r="M6" s="2">
        <v>2</v>
      </c>
      <c r="N6" s="32">
        <f t="shared" ref="N6:N12" si="1">N5+L$5</f>
        <v>0.40208333333333329</v>
      </c>
      <c r="O6" s="198">
        <v>6</v>
      </c>
      <c r="P6" s="93" t="str">
        <f>IF(O6="","",VLOOKUP(O6,参加チーム名!$D$6:$E62,2))</f>
        <v>笠間ピュアスターズ Jr</v>
      </c>
      <c r="Q6" s="199">
        <v>5</v>
      </c>
      <c r="R6" s="199" t="s">
        <v>14</v>
      </c>
      <c r="S6" s="199">
        <v>4</v>
      </c>
      <c r="T6" s="198">
        <v>7</v>
      </c>
      <c r="U6" s="93" t="str">
        <f>IF(T6="","",VLOOKUP(T6,参加チーム名!$D$6:$E62,2))</f>
        <v>梅が丘ドッジボールクラブＪｒ</v>
      </c>
      <c r="V6" s="187"/>
    </row>
    <row r="7" spans="1:22" s="188" customFormat="1" ht="25.25" customHeight="1" x14ac:dyDescent="0.2">
      <c r="A7" s="214"/>
      <c r="B7" s="2">
        <v>3</v>
      </c>
      <c r="C7" s="32">
        <f t="shared" si="0"/>
        <v>0.40833333333333327</v>
      </c>
      <c r="D7" s="198">
        <v>3</v>
      </c>
      <c r="E7" s="93" t="str">
        <f>IF(D7="","",VLOOKUP(D7,参加チーム名!$D$6:$E63,2))</f>
        <v>水戸VICTORY Jr.</v>
      </c>
      <c r="F7" s="199">
        <v>3</v>
      </c>
      <c r="G7" s="199" t="s">
        <v>14</v>
      </c>
      <c r="H7" s="199">
        <v>5</v>
      </c>
      <c r="I7" s="198">
        <v>4</v>
      </c>
      <c r="J7" s="93" t="str">
        <f>IF(I7="","",VLOOKUP(I7,参加チーム名!$D$6:$E63,2))</f>
        <v>竹島フェニックス Jr.</v>
      </c>
      <c r="K7" s="187"/>
      <c r="L7" s="214"/>
      <c r="M7" s="2">
        <v>3</v>
      </c>
      <c r="N7" s="32">
        <f t="shared" si="1"/>
        <v>0.40833333333333327</v>
      </c>
      <c r="O7" s="204">
        <v>11</v>
      </c>
      <c r="P7" s="205" t="str">
        <f>IF(O7="","",VLOOKUP(O7,参加チーム名!$D$6:$E64,2))</f>
        <v>笠間ピュアスターズ　キッズ</v>
      </c>
      <c r="Q7" s="206">
        <v>0</v>
      </c>
      <c r="R7" s="206" t="s">
        <v>14</v>
      </c>
      <c r="S7" s="206">
        <v>7</v>
      </c>
      <c r="T7" s="204">
        <v>12</v>
      </c>
      <c r="U7" s="205" t="str">
        <f>IF(T7="","",VLOOKUP(T7,参加チーム名!$D$6:$E64,2))</f>
        <v>OBT Kids 風神</v>
      </c>
      <c r="V7" s="187"/>
    </row>
    <row r="8" spans="1:22" s="188" customFormat="1" ht="25.25" customHeight="1" x14ac:dyDescent="0.2">
      <c r="A8" s="214"/>
      <c r="B8" s="2">
        <v>4</v>
      </c>
      <c r="C8" s="32">
        <f t="shared" si="0"/>
        <v>0.41458333333333325</v>
      </c>
      <c r="D8" s="198">
        <v>8</v>
      </c>
      <c r="E8" s="93" t="str">
        <f>IF(D8="","",VLOOKUP(D8,参加チーム名!$D$6:$E64,2))</f>
        <v>吉田☆ラッキースターズJr.</v>
      </c>
      <c r="F8" s="199">
        <v>4</v>
      </c>
      <c r="G8" s="199" t="s">
        <v>14</v>
      </c>
      <c r="H8" s="199">
        <v>7</v>
      </c>
      <c r="I8" s="198">
        <v>9</v>
      </c>
      <c r="J8" s="93" t="str">
        <f>IF(I8="","",VLOOKUP(I8,参加チーム名!$D$6:$E64,2))</f>
        <v>トライ∞ジュニア</v>
      </c>
      <c r="K8" s="187"/>
      <c r="L8" s="214"/>
      <c r="M8" s="2">
        <v>4</v>
      </c>
      <c r="N8" s="32">
        <f t="shared" si="1"/>
        <v>0.41458333333333325</v>
      </c>
      <c r="O8" s="204">
        <v>13</v>
      </c>
      <c r="P8" s="205" t="str">
        <f>IF(O8="","",VLOOKUP(O8,参加チーム名!$D$6:$E65,2))</f>
        <v>茨城KOSMOキッズ</v>
      </c>
      <c r="Q8" s="206">
        <v>0</v>
      </c>
      <c r="R8" s="206" t="s">
        <v>14</v>
      </c>
      <c r="S8" s="206">
        <v>5</v>
      </c>
      <c r="T8" s="204">
        <v>14</v>
      </c>
      <c r="U8" s="205" t="str">
        <f>IF(T8="","",VLOOKUP(T8,参加チーム名!$D$6:$E65,2))</f>
        <v>OBT Kids 雷神</v>
      </c>
      <c r="V8" s="187"/>
    </row>
    <row r="9" spans="1:22" s="188" customFormat="1" ht="25.25" customHeight="1" x14ac:dyDescent="0.2">
      <c r="A9" s="219"/>
      <c r="B9" s="2">
        <v>5</v>
      </c>
      <c r="C9" s="32">
        <f t="shared" si="0"/>
        <v>0.42083333333333323</v>
      </c>
      <c r="D9" s="204">
        <v>15</v>
      </c>
      <c r="E9" s="205" t="str">
        <f>IF(D9="","",VLOOKUP(D9,参加チーム名!$D$6:$E66,2))</f>
        <v>河和田ボンバーズ・kids</v>
      </c>
      <c r="F9" s="206">
        <v>1</v>
      </c>
      <c r="G9" s="206" t="s">
        <v>14</v>
      </c>
      <c r="H9" s="206">
        <v>5</v>
      </c>
      <c r="I9" s="204">
        <v>11</v>
      </c>
      <c r="J9" s="205" t="str">
        <f>IF(I9="","",VLOOKUP(I9,参加チーム名!$D$6:$E66,2))</f>
        <v>笠間ピュアスターズ　キッズ</v>
      </c>
      <c r="K9" s="187"/>
      <c r="L9" s="214"/>
      <c r="M9" s="2">
        <v>5</v>
      </c>
      <c r="N9" s="32">
        <f t="shared" si="1"/>
        <v>0.42083333333333323</v>
      </c>
      <c r="O9" s="201">
        <v>23</v>
      </c>
      <c r="P9" s="202" t="str">
        <f>IF(O9="","",VLOOKUP(O9,参加チーム名!$D$6:$E66,2))</f>
        <v>ＵＬＴＩＭＡＴＥ　ＳＭＩＬＥ</v>
      </c>
      <c r="Q9" s="203">
        <v>6</v>
      </c>
      <c r="R9" s="203" t="s">
        <v>14</v>
      </c>
      <c r="S9" s="203">
        <v>3</v>
      </c>
      <c r="T9" s="201">
        <v>24</v>
      </c>
      <c r="U9" s="202" t="str">
        <f>IF(T9="","",VLOOKUP(T9,参加チーム名!$D$6:$E66,2))</f>
        <v>水戸VICTORY</v>
      </c>
      <c r="V9" s="187"/>
    </row>
    <row r="10" spans="1:22" s="188" customFormat="1" ht="25.25" customHeight="1" x14ac:dyDescent="0.2">
      <c r="A10" s="214"/>
      <c r="B10" s="2">
        <v>6</v>
      </c>
      <c r="C10" s="32">
        <f t="shared" si="0"/>
        <v>0.4270833333333332</v>
      </c>
      <c r="D10" s="198">
        <v>5</v>
      </c>
      <c r="E10" s="93" t="str">
        <f>IF(D10="","",VLOOKUP(D10,参加チーム名!$D$6:$E65,2))</f>
        <v>ＵＬＴＩＭＡＴＥ　ＳＭＩＬＥ Ｊｒ.</v>
      </c>
      <c r="F10" s="199">
        <v>3</v>
      </c>
      <c r="G10" s="199" t="s">
        <v>14</v>
      </c>
      <c r="H10" s="199">
        <v>4</v>
      </c>
      <c r="I10" s="209">
        <v>1</v>
      </c>
      <c r="J10" s="210" t="str">
        <f>IF(I10="","",VLOOKUP(I10,参加チーム名!$D$6:$E65,2))</f>
        <v>ST Enjoys Jr</v>
      </c>
      <c r="K10" s="189"/>
      <c r="L10" s="214"/>
      <c r="M10" s="2">
        <v>6</v>
      </c>
      <c r="N10" s="32">
        <f t="shared" si="1"/>
        <v>0.4270833333333332</v>
      </c>
      <c r="O10" s="201">
        <v>28</v>
      </c>
      <c r="P10" s="202" t="str">
        <f>IF(O10="","",VLOOKUP(O10,参加チーム名!$D$6:$E67,2))</f>
        <v>笠間ピュアスターズ</v>
      </c>
      <c r="Q10" s="203">
        <v>5</v>
      </c>
      <c r="R10" s="203" t="s">
        <v>14</v>
      </c>
      <c r="S10" s="203">
        <v>3</v>
      </c>
      <c r="T10" s="201">
        <v>29</v>
      </c>
      <c r="U10" s="202" t="str">
        <f>IF(T10="","",VLOOKUP(T10,参加チーム名!$D$6:$E67,2))</f>
        <v>よつわキッズ</v>
      </c>
      <c r="V10" s="189"/>
    </row>
    <row r="11" spans="1:22" s="188" customFormat="1" ht="25.25" customHeight="1" x14ac:dyDescent="0.2">
      <c r="A11" s="214"/>
      <c r="B11" s="2">
        <v>7</v>
      </c>
      <c r="C11" s="32">
        <f t="shared" si="0"/>
        <v>0.43333333333333318</v>
      </c>
      <c r="D11" s="201">
        <v>25</v>
      </c>
      <c r="E11" s="202" t="str">
        <f>IF(D11="","",VLOOKUP(D11,参加チーム名!$D$6:$E68,2))</f>
        <v>梅が丘子ども会ＤＢ</v>
      </c>
      <c r="F11" s="203">
        <v>4</v>
      </c>
      <c r="G11" s="203" t="s">
        <v>14</v>
      </c>
      <c r="H11" s="203">
        <v>7</v>
      </c>
      <c r="I11" s="207">
        <v>21</v>
      </c>
      <c r="J11" s="208" t="str">
        <f>IF(I11="","",VLOOKUP(I11,参加チーム名!$D$6:$E68,2))</f>
        <v>竹島フェニックス</v>
      </c>
      <c r="K11" s="189"/>
      <c r="L11" s="214"/>
      <c r="M11" s="2">
        <v>7</v>
      </c>
      <c r="N11" s="32">
        <f t="shared" si="1"/>
        <v>0.43333333333333318</v>
      </c>
      <c r="O11" s="198">
        <v>10</v>
      </c>
      <c r="P11" s="93" t="str">
        <f>IF(O11="","",VLOOKUP(O11,参加チーム名!$D$6:$E67,2))</f>
        <v>河和田ボンバーズ・J</v>
      </c>
      <c r="Q11" s="199">
        <v>6</v>
      </c>
      <c r="R11" s="199" t="s">
        <v>14</v>
      </c>
      <c r="S11" s="199">
        <v>3</v>
      </c>
      <c r="T11" s="209">
        <v>6</v>
      </c>
      <c r="U11" s="210" t="str">
        <f>IF(T11="","",VLOOKUP(T11,参加チーム名!$D$6:$E67,2))</f>
        <v>笠間ピュアスターズ Jr</v>
      </c>
      <c r="V11" s="189"/>
    </row>
    <row r="12" spans="1:22" s="188" customFormat="1" ht="25.25" customHeight="1" x14ac:dyDescent="0.2">
      <c r="A12" s="213">
        <v>6.2500000000000003E-3</v>
      </c>
      <c r="B12" s="2">
        <v>8</v>
      </c>
      <c r="C12" s="32">
        <f t="shared" si="0"/>
        <v>0.43958333333333316</v>
      </c>
      <c r="D12" s="207">
        <v>26</v>
      </c>
      <c r="E12" s="208" t="str">
        <f>IF(D12="","",VLOOKUP(D12,参加チーム名!$D$6:$E69,2))</f>
        <v>ST Enjoys</v>
      </c>
      <c r="F12" s="203">
        <v>6</v>
      </c>
      <c r="G12" s="203" t="s">
        <v>14</v>
      </c>
      <c r="H12" s="203">
        <v>0</v>
      </c>
      <c r="I12" s="207">
        <v>28</v>
      </c>
      <c r="J12" s="208" t="str">
        <f>IF(I12="","",VLOOKUP(I12,参加チーム名!$D$6:$E69,2))</f>
        <v>笠間ピュアスターズ</v>
      </c>
      <c r="K12" s="189"/>
      <c r="L12" s="213">
        <f>A12</f>
        <v>6.2500000000000003E-3</v>
      </c>
      <c r="M12" s="2">
        <v>8</v>
      </c>
      <c r="N12" s="32">
        <f t="shared" si="1"/>
        <v>0.43958333333333316</v>
      </c>
      <c r="O12" s="209">
        <v>2</v>
      </c>
      <c r="P12" s="210" t="str">
        <f>IF(O12="","",VLOOKUP(O12,参加チーム名!$D$6:$E66,2))</f>
        <v>茨城KOSMO Jr.</v>
      </c>
      <c r="Q12" s="199">
        <v>5</v>
      </c>
      <c r="R12" s="209" t="s">
        <v>14</v>
      </c>
      <c r="S12" s="199">
        <v>1</v>
      </c>
      <c r="T12" s="209">
        <v>3</v>
      </c>
      <c r="U12" s="210" t="str">
        <f>IF(T12="","",VLOOKUP(T12,参加チーム名!$D$6:$E66,2))</f>
        <v>水戸VICTORY Jr.</v>
      </c>
      <c r="V12" s="189"/>
    </row>
    <row r="13" spans="1:22" s="188" customFormat="1" ht="25.25" customHeight="1" x14ac:dyDescent="0.2">
      <c r="A13" s="213"/>
      <c r="B13" s="2">
        <v>9</v>
      </c>
      <c r="C13" s="32">
        <f>C12+A$12</f>
        <v>0.44583333333333314</v>
      </c>
      <c r="D13" s="209">
        <v>7</v>
      </c>
      <c r="E13" s="210" t="str">
        <f>IF(D13="","",VLOOKUP(D13,参加チーム名!$D$6:$E69,2))</f>
        <v>梅が丘ドッジボールクラブＪｒ</v>
      </c>
      <c r="F13" s="199">
        <v>5</v>
      </c>
      <c r="G13" s="199" t="s">
        <v>14</v>
      </c>
      <c r="H13" s="199">
        <v>5</v>
      </c>
      <c r="I13" s="209">
        <v>8</v>
      </c>
      <c r="J13" s="210" t="str">
        <f>IF(I13="","",VLOOKUP(I13,参加チーム名!$D$6:$E69,2))</f>
        <v>吉田☆ラッキースターズJr.</v>
      </c>
      <c r="K13" s="189"/>
      <c r="L13" s="214"/>
      <c r="M13" s="2">
        <v>9</v>
      </c>
      <c r="N13" s="32">
        <f>N12+L$12</f>
        <v>0.44583333333333314</v>
      </c>
      <c r="O13" s="211">
        <v>12</v>
      </c>
      <c r="P13" s="212" t="str">
        <f>IF(O13="","",VLOOKUP(O13,参加チーム名!$D$6:$E70,2))</f>
        <v>OBT Kids 風神</v>
      </c>
      <c r="Q13" s="211">
        <v>6</v>
      </c>
      <c r="R13" s="211" t="s">
        <v>14</v>
      </c>
      <c r="S13" s="211">
        <v>0</v>
      </c>
      <c r="T13" s="211">
        <v>13</v>
      </c>
      <c r="U13" s="212" t="str">
        <f>IF(T13="","",VLOOKUP(T13,参加チーム名!$D$6:$E70,2))</f>
        <v>茨城KOSMOキッズ</v>
      </c>
      <c r="V13" s="189"/>
    </row>
    <row r="14" spans="1:22" s="188" customFormat="1" ht="25.25" customHeight="1" x14ac:dyDescent="0.2">
      <c r="A14" s="213"/>
      <c r="B14" s="2">
        <v>10</v>
      </c>
      <c r="C14" s="32">
        <f>C13+A$12</f>
        <v>0.45208333333333311</v>
      </c>
      <c r="D14" s="209">
        <v>4</v>
      </c>
      <c r="E14" s="210" t="str">
        <f>IF(D14="","",VLOOKUP(D14,参加チーム名!$D$6:$E67,2))</f>
        <v>竹島フェニックス Jr.</v>
      </c>
      <c r="F14" s="199">
        <v>3</v>
      </c>
      <c r="G14" s="199" t="s">
        <v>14</v>
      </c>
      <c r="H14" s="199">
        <v>6</v>
      </c>
      <c r="I14" s="209">
        <v>5</v>
      </c>
      <c r="J14" s="210" t="str">
        <f>IF(I14="","",VLOOKUP(I14,参加チーム名!$D$6:$E67,2))</f>
        <v>ＵＬＴＩＭＡＴＥ　ＳＭＩＬＥ Ｊｒ.</v>
      </c>
      <c r="K14" s="190"/>
      <c r="L14" s="214"/>
      <c r="M14" s="2">
        <v>10</v>
      </c>
      <c r="N14" s="32">
        <f>N13+L$12</f>
        <v>0.45208333333333311</v>
      </c>
      <c r="O14" s="211">
        <v>14</v>
      </c>
      <c r="P14" s="212" t="str">
        <f>IF(O14="","",VLOOKUP(O14,参加チーム名!$D$6:$E71,2))</f>
        <v>OBT Kids 雷神</v>
      </c>
      <c r="Q14" s="211">
        <v>7</v>
      </c>
      <c r="R14" s="211" t="s">
        <v>14</v>
      </c>
      <c r="S14" s="211">
        <v>0</v>
      </c>
      <c r="T14" s="211">
        <v>15</v>
      </c>
      <c r="U14" s="212" t="str">
        <f>IF(T14="","",VLOOKUP(T14,参加チーム名!$D$6:$E71,2))</f>
        <v>河和田ボンバーズ・kids</v>
      </c>
    </row>
    <row r="15" spans="1:22" ht="25.25" customHeight="1" x14ac:dyDescent="0.2">
      <c r="B15" s="2">
        <v>11</v>
      </c>
      <c r="C15" s="32">
        <f>C14+A$12</f>
        <v>0.45833333333333309</v>
      </c>
      <c r="D15" s="209">
        <v>9</v>
      </c>
      <c r="E15" s="210" t="str">
        <f>IF(D15="","",VLOOKUP(D15,参加チーム名!$D$6:$E71,2))</f>
        <v>トライ∞ジュニア</v>
      </c>
      <c r="F15" s="199">
        <v>7</v>
      </c>
      <c r="G15" s="199" t="s">
        <v>14</v>
      </c>
      <c r="H15" s="199">
        <v>3</v>
      </c>
      <c r="I15" s="209">
        <v>10</v>
      </c>
      <c r="J15" s="210" t="str">
        <f>IF(I15="","",VLOOKUP(I15,参加チーム名!$D$6:$E71,2))</f>
        <v>河和田ボンバーズ・J</v>
      </c>
      <c r="K15" s="190"/>
      <c r="M15" s="243">
        <v>11</v>
      </c>
      <c r="N15" s="32">
        <f>N14+L$12</f>
        <v>0.45833333333333309</v>
      </c>
      <c r="O15" s="207">
        <v>22</v>
      </c>
      <c r="P15" s="208" t="str">
        <f>IF(O15="","",VLOOKUP(O15,参加チーム名!$D$6:$E72,2))</f>
        <v>笠間リトルフォックス</v>
      </c>
      <c r="Q15" s="207"/>
      <c r="R15" s="207" t="s">
        <v>14</v>
      </c>
      <c r="S15" s="207"/>
      <c r="T15" s="207">
        <v>23</v>
      </c>
      <c r="U15" s="208" t="str">
        <f>IF(T15="","",VLOOKUP(T15,参加チーム名!$D$6:$E72,2))</f>
        <v>ＵＬＴＩＭＡＴＥ　ＳＭＩＬＥ</v>
      </c>
      <c r="V15" s="188"/>
    </row>
    <row r="16" spans="1:22" ht="25.25" customHeight="1" x14ac:dyDescent="0.2">
      <c r="B16" s="2">
        <v>12</v>
      </c>
      <c r="C16" s="32">
        <f>C15+A$12</f>
        <v>0.46458333333333307</v>
      </c>
      <c r="D16" s="207">
        <v>13</v>
      </c>
      <c r="E16" s="208" t="str">
        <f>IF(D16="","",VLOOKUP(D16,参加チーム名!$D$6:$E73,2))</f>
        <v>茨城KOSMOキッズ</v>
      </c>
      <c r="F16" s="203">
        <v>4</v>
      </c>
      <c r="G16" s="203" t="s">
        <v>14</v>
      </c>
      <c r="H16" s="203">
        <v>1</v>
      </c>
      <c r="I16" s="207">
        <v>11</v>
      </c>
      <c r="J16" s="208" t="str">
        <f>IF(I16="","",VLOOKUP(I16,参加チーム名!$D$6:$E73,2))</f>
        <v>笠間ピュアスターズ　キッズ</v>
      </c>
      <c r="K16" s="190"/>
      <c r="M16" s="2">
        <v>12</v>
      </c>
      <c r="N16" s="32">
        <f>N15+L$12</f>
        <v>0.46458333333333307</v>
      </c>
      <c r="O16" s="207">
        <v>29</v>
      </c>
      <c r="P16" s="208" t="str">
        <f>IF(O16="","",VLOOKUP(O16,参加チーム名!$D$6:$E73,2))</f>
        <v>よつわキッズ</v>
      </c>
      <c r="Q16" s="207">
        <v>5</v>
      </c>
      <c r="R16" s="207" t="s">
        <v>14</v>
      </c>
      <c r="S16" s="207">
        <v>2</v>
      </c>
      <c r="T16" s="207">
        <v>27</v>
      </c>
      <c r="U16" s="208" t="str">
        <f>IF(T16="","",VLOOKUP(T16,参加チーム名!$D$6:$E73,2))</f>
        <v>乙戸ブルーサンダース</v>
      </c>
      <c r="V16" s="188"/>
    </row>
    <row r="17" spans="2:22" ht="25.25" customHeight="1" x14ac:dyDescent="0.2">
      <c r="B17" s="2">
        <v>13</v>
      </c>
      <c r="C17" s="32">
        <f>C16+A$5</f>
        <v>0.47083333333333305</v>
      </c>
      <c r="D17" s="207">
        <v>14</v>
      </c>
      <c r="E17" s="208" t="str">
        <f>IF(D17="","",VLOOKUP(D17,参加チーム名!$D$6:$E74,2))</f>
        <v>OBT Kids 雷神</v>
      </c>
      <c r="F17" s="203">
        <v>3</v>
      </c>
      <c r="G17" s="203" t="s">
        <v>14</v>
      </c>
      <c r="H17" s="203">
        <v>4</v>
      </c>
      <c r="I17" s="207">
        <v>12</v>
      </c>
      <c r="J17" s="208" t="str">
        <f>IF(I17="","",VLOOKUP(I17,参加チーム名!$D$6:$E74,2))</f>
        <v>OBT Kids 風神</v>
      </c>
      <c r="K17" s="35"/>
      <c r="M17" s="2">
        <v>13</v>
      </c>
      <c r="N17" s="32">
        <f>N16+L$5</f>
        <v>0.47083333333333305</v>
      </c>
      <c r="O17" s="207">
        <v>24</v>
      </c>
      <c r="P17" s="208" t="str">
        <f>IF(O17="","",VLOOKUP(O17,参加チーム名!$D$6:$E74,2))</f>
        <v>水戸VICTORY</v>
      </c>
      <c r="Q17" s="207">
        <v>5</v>
      </c>
      <c r="R17" s="207" t="s">
        <v>14</v>
      </c>
      <c r="S17" s="207">
        <v>2</v>
      </c>
      <c r="T17" s="207">
        <v>25</v>
      </c>
      <c r="U17" s="208" t="str">
        <f>IF(T17="","",VLOOKUP(T17,参加チーム名!$D$6:$E74,2))</f>
        <v>梅が丘子ども会ＤＢ</v>
      </c>
      <c r="V17" s="188"/>
    </row>
    <row r="18" spans="2:22" ht="25.25" customHeight="1" x14ac:dyDescent="0.2">
      <c r="B18" s="2">
        <v>14</v>
      </c>
      <c r="C18" s="32">
        <f t="shared" ref="C18:C26" si="2">C17+A$12</f>
        <v>0.47708333333333303</v>
      </c>
      <c r="D18" s="209">
        <v>3</v>
      </c>
      <c r="E18" s="210" t="str">
        <f>IF(D18="","",VLOOKUP(D18,参加チーム名!$D$6:$E70,2))</f>
        <v>水戸VICTORY Jr.</v>
      </c>
      <c r="F18" s="199">
        <v>1</v>
      </c>
      <c r="G18" s="199" t="s">
        <v>14</v>
      </c>
      <c r="H18" s="199">
        <v>7</v>
      </c>
      <c r="I18" s="209">
        <v>1</v>
      </c>
      <c r="J18" s="210" t="str">
        <f>IF(I18="","",VLOOKUP(I18,参加チーム名!$D$6:$E70,2))</f>
        <v>ST Enjoys Jr</v>
      </c>
      <c r="K18" s="36"/>
      <c r="M18" s="2">
        <v>14</v>
      </c>
      <c r="N18" s="32">
        <f t="shared" ref="N18:N26" si="3">N17+L$12</f>
        <v>0.47708333333333303</v>
      </c>
      <c r="O18" s="211">
        <v>15</v>
      </c>
      <c r="P18" s="212" t="str">
        <f>IF(O18="","",VLOOKUP(O18,参加チーム名!$D$6:$E75,2))</f>
        <v>河和田ボンバーズ・kids</v>
      </c>
      <c r="Q18" s="211">
        <v>0</v>
      </c>
      <c r="R18" s="211" t="s">
        <v>14</v>
      </c>
      <c r="S18" s="211">
        <v>4</v>
      </c>
      <c r="T18" s="211">
        <v>13</v>
      </c>
      <c r="U18" s="212" t="str">
        <f>IF(T18="","",VLOOKUP(T18,参加チーム名!$D$6:$E75,2))</f>
        <v>茨城KOSMOキッズ</v>
      </c>
      <c r="V18" s="188"/>
    </row>
    <row r="19" spans="2:22" ht="25.25" customHeight="1" x14ac:dyDescent="0.2">
      <c r="B19" s="2">
        <v>15</v>
      </c>
      <c r="C19" s="32">
        <f t="shared" si="2"/>
        <v>0.483333333333333</v>
      </c>
      <c r="D19" s="209">
        <v>8</v>
      </c>
      <c r="E19" s="210" t="str">
        <f>IF(D19="","",VLOOKUP(D19,参加チーム名!$D$6:$E75,2))</f>
        <v>吉田☆ラッキースターズJr.</v>
      </c>
      <c r="F19" s="199">
        <v>3</v>
      </c>
      <c r="G19" s="199" t="s">
        <v>14</v>
      </c>
      <c r="H19" s="199">
        <v>3</v>
      </c>
      <c r="I19" s="209">
        <v>6</v>
      </c>
      <c r="J19" s="210" t="str">
        <f>IF(I19="","",VLOOKUP(I19,参加チーム名!$D$6:$E75,2))</f>
        <v>笠間ピュアスターズ Jr</v>
      </c>
      <c r="K19" s="190"/>
      <c r="M19" s="2">
        <v>15</v>
      </c>
      <c r="N19" s="32">
        <f t="shared" si="3"/>
        <v>0.483333333333333</v>
      </c>
      <c r="O19" s="211">
        <v>11</v>
      </c>
      <c r="P19" s="212" t="str">
        <f>IF(O19="","",VLOOKUP(O19,参加チーム名!$D$6:$E76,2))</f>
        <v>笠間ピュアスターズ　キッズ</v>
      </c>
      <c r="Q19" s="211">
        <v>0</v>
      </c>
      <c r="R19" s="211" t="s">
        <v>14</v>
      </c>
      <c r="S19" s="211">
        <v>6</v>
      </c>
      <c r="T19" s="211">
        <v>14</v>
      </c>
      <c r="U19" s="212" t="str">
        <f>IF(T19="","",VLOOKUP(T19,参加チーム名!$D$6:$E76,2))</f>
        <v>OBT Kids 雷神</v>
      </c>
      <c r="V19" s="188"/>
    </row>
    <row r="20" spans="2:22" ht="25.25" customHeight="1" x14ac:dyDescent="0.2">
      <c r="B20" s="2">
        <v>16</v>
      </c>
      <c r="C20" s="32">
        <f t="shared" si="2"/>
        <v>0.48958333333333298</v>
      </c>
      <c r="D20" s="209">
        <v>4</v>
      </c>
      <c r="E20" s="210" t="str">
        <f>IF(D20="","",VLOOKUP(D20,参加チーム名!$D$6:$E71,2))</f>
        <v>竹島フェニックス Jr.</v>
      </c>
      <c r="F20" s="199">
        <v>2</v>
      </c>
      <c r="G20" s="199" t="s">
        <v>14</v>
      </c>
      <c r="H20" s="199">
        <v>6</v>
      </c>
      <c r="I20" s="209">
        <v>2</v>
      </c>
      <c r="J20" s="210" t="str">
        <f>IF(I20="","",VLOOKUP(I20,参加チーム名!$D$6:$E71,2))</f>
        <v>茨城KOSMO Jr.</v>
      </c>
      <c r="K20" s="190"/>
      <c r="M20" s="2">
        <v>16</v>
      </c>
      <c r="N20" s="32">
        <f t="shared" si="3"/>
        <v>0.48958333333333298</v>
      </c>
      <c r="O20" s="207">
        <v>29</v>
      </c>
      <c r="P20" s="208" t="str">
        <f>IF(O20="","",VLOOKUP(O20,参加チーム名!$D$6:$E77,2))</f>
        <v>よつわキッズ</v>
      </c>
      <c r="Q20" s="207">
        <v>2</v>
      </c>
      <c r="R20" s="207" t="s">
        <v>14</v>
      </c>
      <c r="S20" s="207">
        <v>5</v>
      </c>
      <c r="T20" s="207">
        <v>26</v>
      </c>
      <c r="U20" s="208" t="str">
        <f>IF(T20="","",VLOOKUP(T20,参加チーム名!$D$6:$E77,2))</f>
        <v>ST Enjoys</v>
      </c>
      <c r="V20" s="188"/>
    </row>
    <row r="21" spans="2:22" ht="25.25" customHeight="1" x14ac:dyDescent="0.2">
      <c r="B21" s="2">
        <v>17</v>
      </c>
      <c r="C21" s="32">
        <f t="shared" si="2"/>
        <v>0.49583333333333296</v>
      </c>
      <c r="D21" s="211">
        <v>12</v>
      </c>
      <c r="E21" s="212" t="str">
        <f>IF(D21="","",VLOOKUP(D21,参加チーム名!$D$6:$E78,2))</f>
        <v>OBT Kids 風神</v>
      </c>
      <c r="F21" s="206">
        <v>7</v>
      </c>
      <c r="G21" s="206" t="s">
        <v>14</v>
      </c>
      <c r="H21" s="206">
        <v>0</v>
      </c>
      <c r="I21" s="211">
        <v>15</v>
      </c>
      <c r="J21" s="212" t="str">
        <f>IF(I21="","",VLOOKUP(I21,参加チーム名!$D$6:$E78,2))</f>
        <v>河和田ボンバーズ・kids</v>
      </c>
      <c r="K21" s="190"/>
      <c r="M21" s="2">
        <v>17</v>
      </c>
      <c r="N21" s="32">
        <f t="shared" si="3"/>
        <v>0.49583333333333296</v>
      </c>
      <c r="O21" s="207">
        <v>23</v>
      </c>
      <c r="P21" s="208" t="str">
        <f>IF(O21="","",VLOOKUP(O21,参加チーム名!$D$6:$E78,2))</f>
        <v>ＵＬＴＩＭＡＴＥ　ＳＭＩＬＥ</v>
      </c>
      <c r="Q21" s="207">
        <v>6</v>
      </c>
      <c r="R21" s="207" t="s">
        <v>14</v>
      </c>
      <c r="S21" s="207">
        <v>3</v>
      </c>
      <c r="T21" s="207">
        <v>21</v>
      </c>
      <c r="U21" s="208" t="str">
        <f>IF(T21="","",VLOOKUP(T21,参加チーム名!$D$6:$E78,2))</f>
        <v>竹島フェニックス</v>
      </c>
      <c r="V21" s="188"/>
    </row>
    <row r="22" spans="2:22" ht="25.25" customHeight="1" x14ac:dyDescent="0.2">
      <c r="B22" s="2">
        <v>18</v>
      </c>
      <c r="C22" s="32">
        <f t="shared" si="2"/>
        <v>0.50208333333333299</v>
      </c>
      <c r="D22" s="207">
        <v>27</v>
      </c>
      <c r="E22" s="208" t="str">
        <f>IF(D22="","",VLOOKUP(D22,参加チーム名!$D$6:$E79,2))</f>
        <v>乙戸ブルーサンダース</v>
      </c>
      <c r="F22" s="203">
        <v>0</v>
      </c>
      <c r="G22" s="203" t="s">
        <v>14</v>
      </c>
      <c r="H22" s="203">
        <v>3</v>
      </c>
      <c r="I22" s="207">
        <v>28</v>
      </c>
      <c r="J22" s="208" t="str">
        <f>IF(I22="","",VLOOKUP(I22,参加チーム名!$D$6:$E79,2))</f>
        <v>笠間ピュアスターズ</v>
      </c>
      <c r="K22" s="190"/>
      <c r="M22" s="2">
        <v>18</v>
      </c>
      <c r="N22" s="32">
        <f t="shared" si="3"/>
        <v>0.50208333333333299</v>
      </c>
      <c r="O22" s="209">
        <v>9</v>
      </c>
      <c r="P22" s="210" t="str">
        <f>IF(O22="","",VLOOKUP(O22,参加チーム名!$D$6:$E78,2))</f>
        <v>トライ∞ジュニア</v>
      </c>
      <c r="Q22" s="209">
        <v>7</v>
      </c>
      <c r="R22" s="209" t="s">
        <v>14</v>
      </c>
      <c r="S22" s="209">
        <v>0</v>
      </c>
      <c r="T22" s="209">
        <v>7</v>
      </c>
      <c r="U22" s="210" t="str">
        <f>IF(T22="","",VLOOKUP(T22,参加チーム名!$D$6:$E78,2))</f>
        <v>梅が丘ドッジボールクラブＪｒ</v>
      </c>
      <c r="V22" s="188"/>
    </row>
    <row r="23" spans="2:22" ht="25.25" customHeight="1" x14ac:dyDescent="0.2">
      <c r="B23" s="243">
        <v>19</v>
      </c>
      <c r="C23" s="32">
        <f t="shared" si="2"/>
        <v>0.50833333333333297</v>
      </c>
      <c r="D23" s="207">
        <v>24</v>
      </c>
      <c r="E23" s="208" t="str">
        <f>IF(D23="","",VLOOKUP(D23,参加チーム名!$D$6:$E80,2))</f>
        <v>水戸VICTORY</v>
      </c>
      <c r="F23" s="203"/>
      <c r="G23" s="203" t="s">
        <v>14</v>
      </c>
      <c r="H23" s="203"/>
      <c r="I23" s="207">
        <v>22</v>
      </c>
      <c r="J23" s="208" t="str">
        <f>IF(I23="","",VLOOKUP(I23,参加チーム名!$D$6:$E80,2))</f>
        <v>笠間リトルフォックス</v>
      </c>
      <c r="K23" s="190"/>
      <c r="M23" s="2">
        <v>19</v>
      </c>
      <c r="N23" s="32">
        <f t="shared" si="3"/>
        <v>0.50833333333333297</v>
      </c>
      <c r="O23" s="209">
        <v>5</v>
      </c>
      <c r="P23" s="210" t="str">
        <f>IF(O23="","",VLOOKUP(O23,参加チーム名!$D$6:$E73,2))</f>
        <v>ＵＬＴＩＭＡＴＥ　ＳＭＩＬＥ Ｊｒ.</v>
      </c>
      <c r="Q23" s="209">
        <v>4</v>
      </c>
      <c r="R23" s="209" t="s">
        <v>14</v>
      </c>
      <c r="S23" s="209">
        <v>1</v>
      </c>
      <c r="T23" s="209">
        <v>3</v>
      </c>
      <c r="U23" s="210" t="str">
        <f>IF(T23="","",VLOOKUP(T23,参加チーム名!$D$6:$E73,2))</f>
        <v>水戸VICTORY Jr.</v>
      </c>
      <c r="V23" s="188"/>
    </row>
    <row r="24" spans="2:22" ht="25.25" customHeight="1" x14ac:dyDescent="0.2">
      <c r="B24" s="2">
        <v>20</v>
      </c>
      <c r="C24" s="32">
        <f t="shared" si="2"/>
        <v>0.51458333333333295</v>
      </c>
      <c r="D24" s="207">
        <v>25</v>
      </c>
      <c r="E24" s="208" t="str">
        <f>IF(D24="","",VLOOKUP(D24,参加チーム名!$D$6:$E81,2))</f>
        <v>梅が丘子ども会ＤＢ</v>
      </c>
      <c r="F24" s="203">
        <v>7</v>
      </c>
      <c r="G24" s="203" t="s">
        <v>14</v>
      </c>
      <c r="H24" s="203">
        <v>2</v>
      </c>
      <c r="I24" s="207">
        <v>23</v>
      </c>
      <c r="J24" s="208" t="str">
        <f>IF(I24="","",VLOOKUP(I24,参加チーム名!$D$6:$E81,2))</f>
        <v>ＵＬＴＩＭＡＴＥ　ＳＭＩＬＥ</v>
      </c>
      <c r="K24" s="190"/>
      <c r="M24" s="2">
        <v>20</v>
      </c>
      <c r="N24" s="32">
        <f t="shared" si="3"/>
        <v>0.51458333333333295</v>
      </c>
      <c r="O24" s="209">
        <v>10</v>
      </c>
      <c r="P24" s="210" t="str">
        <f>IF(O24="","",VLOOKUP(O24,参加チーム名!$D$6:$E80,2))</f>
        <v>河和田ボンバーズ・J</v>
      </c>
      <c r="Q24" s="209">
        <v>6</v>
      </c>
      <c r="R24" s="209" t="s">
        <v>14</v>
      </c>
      <c r="S24" s="209">
        <v>4</v>
      </c>
      <c r="T24" s="209">
        <v>8</v>
      </c>
      <c r="U24" s="210" t="str">
        <f>IF(T24="","",VLOOKUP(T24,参加チーム名!$D$6:$E80,2))</f>
        <v>吉田☆ラッキースターズJr.</v>
      </c>
      <c r="V24" s="188"/>
    </row>
    <row r="25" spans="2:22" ht="25.25" customHeight="1" x14ac:dyDescent="0.2">
      <c r="B25" s="2">
        <v>21</v>
      </c>
      <c r="C25" s="32">
        <f t="shared" si="2"/>
        <v>0.52083333333333293</v>
      </c>
      <c r="D25" s="209">
        <v>1</v>
      </c>
      <c r="E25" s="210" t="str">
        <f>IF(D25="","",VLOOKUP(D25,参加チーム名!$D$6:$E74,2))</f>
        <v>ST Enjoys Jr</v>
      </c>
      <c r="F25" s="199">
        <v>8</v>
      </c>
      <c r="G25" s="199" t="s">
        <v>14</v>
      </c>
      <c r="H25" s="199">
        <v>0</v>
      </c>
      <c r="I25" s="209">
        <v>4</v>
      </c>
      <c r="J25" s="210" t="str">
        <f>IF(I25="","",VLOOKUP(I25,参加チーム名!$D$6:$E74,2))</f>
        <v>竹島フェニックス Jr.</v>
      </c>
      <c r="K25" s="190"/>
      <c r="M25" s="2">
        <v>21</v>
      </c>
      <c r="N25" s="32">
        <f t="shared" si="3"/>
        <v>0.52083333333333293</v>
      </c>
      <c r="O25" s="207">
        <v>21</v>
      </c>
      <c r="P25" s="208" t="str">
        <f>IF(O25="","",VLOOKUP(O25,参加チーム名!$D$6:$E82,2))</f>
        <v>竹島フェニックス</v>
      </c>
      <c r="Q25" s="207">
        <v>1</v>
      </c>
      <c r="R25" s="207" t="s">
        <v>14</v>
      </c>
      <c r="S25" s="207">
        <v>5</v>
      </c>
      <c r="T25" s="207">
        <v>24</v>
      </c>
      <c r="U25" s="208" t="str">
        <f>IF(T25="","",VLOOKUP(T25,参加チーム名!$D$6:$E82,2))</f>
        <v>水戸VICTORY</v>
      </c>
      <c r="V25" s="188"/>
    </row>
    <row r="26" spans="2:22" ht="25.25" customHeight="1" x14ac:dyDescent="0.2">
      <c r="B26" s="2">
        <v>22</v>
      </c>
      <c r="C26" s="32">
        <f t="shared" si="2"/>
        <v>0.5270833333333329</v>
      </c>
      <c r="D26" s="209">
        <v>6</v>
      </c>
      <c r="E26" s="210" t="str">
        <f>IF(D26="","",VLOOKUP(D26,参加チーム名!$D$6:$E82,2))</f>
        <v>笠間ピュアスターズ Jr</v>
      </c>
      <c r="F26" s="199">
        <v>0</v>
      </c>
      <c r="G26" s="199" t="s">
        <v>14</v>
      </c>
      <c r="H26" s="199">
        <v>8</v>
      </c>
      <c r="I26" s="209">
        <v>9</v>
      </c>
      <c r="J26" s="210" t="str">
        <f>IF(I26="","",VLOOKUP(I26,参加チーム名!$D$6:$E82,2))</f>
        <v>トライ∞ジュニア</v>
      </c>
      <c r="K26" s="190"/>
      <c r="M26" s="243">
        <v>22</v>
      </c>
      <c r="N26" s="32">
        <f t="shared" si="3"/>
        <v>0.5270833333333329</v>
      </c>
      <c r="O26" s="207">
        <v>22</v>
      </c>
      <c r="P26" s="208" t="str">
        <f>IF(O26="","",VLOOKUP(O26,参加チーム名!$D$6:$E83,2))</f>
        <v>笠間リトルフォックス</v>
      </c>
      <c r="Q26" s="207"/>
      <c r="R26" s="207" t="s">
        <v>14</v>
      </c>
      <c r="S26" s="207"/>
      <c r="T26" s="207">
        <v>25</v>
      </c>
      <c r="U26" s="208" t="str">
        <f>IF(T26="","",VLOOKUP(T26,参加チーム名!$D$6:$E83,2))</f>
        <v>梅が丘子ども会ＤＢ</v>
      </c>
      <c r="V26" s="188"/>
    </row>
    <row r="27" spans="2:22" ht="25.25" customHeight="1" x14ac:dyDescent="0.2">
      <c r="B27" s="2">
        <v>23</v>
      </c>
      <c r="C27" s="32">
        <f t="shared" ref="C27" si="4">C26+A$12</f>
        <v>0.53333333333333288</v>
      </c>
      <c r="D27" s="209">
        <v>2</v>
      </c>
      <c r="E27" s="210" t="str">
        <f>IF(D27="","",VLOOKUP(D27,参加チーム名!$D$6:$E75,2))</f>
        <v>茨城KOSMO Jr.</v>
      </c>
      <c r="F27" s="199">
        <v>2</v>
      </c>
      <c r="G27" s="199" t="s">
        <v>14</v>
      </c>
      <c r="H27" s="199">
        <v>3</v>
      </c>
      <c r="I27" s="199">
        <v>5</v>
      </c>
      <c r="J27" s="200" t="str">
        <f>IF(I27="","",VLOOKUP(I27,参加チーム名!$D$6:$E75,2))</f>
        <v>ＵＬＴＩＭＡＴＥ　ＳＭＩＬＥ Ｊｒ.</v>
      </c>
      <c r="K27" s="190"/>
      <c r="M27" s="2">
        <v>23</v>
      </c>
      <c r="N27" s="32">
        <f t="shared" ref="N27" si="5">N26+L$12</f>
        <v>0.53333333333333288</v>
      </c>
      <c r="O27" s="209">
        <v>7</v>
      </c>
      <c r="P27" s="210" t="str">
        <f>IF(O27="","",VLOOKUP(O27,参加チーム名!$D$6:$E84,2))</f>
        <v>梅が丘ドッジボールクラブＪｒ</v>
      </c>
      <c r="Q27" s="209">
        <v>5</v>
      </c>
      <c r="R27" s="209" t="s">
        <v>14</v>
      </c>
      <c r="S27" s="209">
        <v>4</v>
      </c>
      <c r="T27" s="209">
        <v>10</v>
      </c>
      <c r="U27" s="210" t="str">
        <f>IF(T27="","",VLOOKUP(T27,参加チーム名!$D$6:$E84,2))</f>
        <v>河和田ボンバーズ・J</v>
      </c>
      <c r="V27" s="188"/>
    </row>
    <row r="28" spans="2:22" ht="31.25" customHeight="1" x14ac:dyDescent="0.2">
      <c r="B28" s="304" t="s">
        <v>15</v>
      </c>
      <c r="C28" s="305"/>
      <c r="D28" s="305"/>
      <c r="E28" s="305"/>
      <c r="F28" s="305"/>
      <c r="G28" s="305"/>
      <c r="H28" s="305"/>
      <c r="I28" s="305"/>
      <c r="J28" s="306"/>
      <c r="K28" s="192"/>
      <c r="M28" s="304" t="s">
        <v>16</v>
      </c>
      <c r="N28" s="305"/>
      <c r="O28" s="305"/>
      <c r="P28" s="305"/>
      <c r="Q28" s="305"/>
      <c r="R28" s="305"/>
      <c r="S28" s="305"/>
      <c r="T28" s="305"/>
      <c r="U28" s="306"/>
      <c r="V28" s="192"/>
    </row>
    <row r="29" spans="2:22" ht="25.25" customHeight="1" x14ac:dyDescent="0.2">
      <c r="B29" s="4">
        <v>24</v>
      </c>
      <c r="C29" s="92">
        <v>0.57638888888888895</v>
      </c>
      <c r="D29" s="193"/>
      <c r="E29" s="93"/>
      <c r="F29" s="194"/>
      <c r="G29" s="194" t="s">
        <v>14</v>
      </c>
      <c r="H29" s="194"/>
      <c r="I29" s="94"/>
      <c r="J29" s="93"/>
      <c r="K29" s="95"/>
      <c r="M29" s="4">
        <v>24</v>
      </c>
      <c r="N29" s="92">
        <v>0.57638888888888895</v>
      </c>
      <c r="O29" s="193"/>
      <c r="P29" s="93" t="str">
        <f>参加チーム名!E10</f>
        <v>水戸VICTORY Jr.</v>
      </c>
      <c r="Q29" s="194">
        <v>5</v>
      </c>
      <c r="R29" s="194" t="s">
        <v>14</v>
      </c>
      <c r="S29" s="194">
        <v>1</v>
      </c>
      <c r="T29" s="94"/>
      <c r="U29" s="93" t="str">
        <f>参加チーム名!E13</f>
        <v>笠間ピュアスターズ Jr</v>
      </c>
      <c r="V29" s="95">
        <v>5</v>
      </c>
    </row>
    <row r="30" spans="2:22" ht="25.25" customHeight="1" x14ac:dyDescent="0.2">
      <c r="B30" s="4">
        <v>25</v>
      </c>
      <c r="C30" s="32">
        <f t="shared" ref="C30:C37" si="6">C29+A$12</f>
        <v>0.58263888888888893</v>
      </c>
      <c r="D30" s="193"/>
      <c r="E30" s="93" t="str">
        <f>参加チーム名!E25</f>
        <v>河和田ボンバーズ・kids</v>
      </c>
      <c r="F30" s="194" t="s">
        <v>133</v>
      </c>
      <c r="G30" s="194" t="s">
        <v>14</v>
      </c>
      <c r="H30" s="194" t="s">
        <v>134</v>
      </c>
      <c r="I30" s="94"/>
      <c r="J30" s="93" t="str">
        <f>参加チーム名!E23</f>
        <v>茨城KOSMOキッズ</v>
      </c>
      <c r="K30" s="95"/>
      <c r="M30" s="4">
        <v>25</v>
      </c>
      <c r="N30" s="32">
        <f t="shared" ref="N30:N37" si="7">N29+L$12</f>
        <v>0.58263888888888893</v>
      </c>
      <c r="O30" s="193"/>
      <c r="P30" s="93" t="str">
        <f>参加チーム名!E11</f>
        <v>竹島フェニックス Jr.</v>
      </c>
      <c r="Q30" s="194">
        <v>1</v>
      </c>
      <c r="R30" s="194" t="s">
        <v>14</v>
      </c>
      <c r="S30" s="194">
        <v>5</v>
      </c>
      <c r="T30" s="94"/>
      <c r="U30" s="93" t="str">
        <f>参加チーム名!E15</f>
        <v>吉田☆ラッキースターズJr.</v>
      </c>
      <c r="V30" s="95"/>
    </row>
    <row r="31" spans="2:22" ht="25.25" customHeight="1" x14ac:dyDescent="0.2">
      <c r="B31" s="4">
        <v>26</v>
      </c>
      <c r="C31" s="32">
        <f t="shared" si="6"/>
        <v>0.58888888888888891</v>
      </c>
      <c r="D31" s="193"/>
      <c r="E31" s="93" t="str">
        <f>参加チーム名!E8</f>
        <v>ST Enjoys Jr</v>
      </c>
      <c r="F31" s="194">
        <v>6</v>
      </c>
      <c r="G31" s="194" t="s">
        <v>14</v>
      </c>
      <c r="H31" s="194">
        <v>2</v>
      </c>
      <c r="I31" s="94"/>
      <c r="J31" s="93" t="str">
        <f>P29</f>
        <v>水戸VICTORY Jr.</v>
      </c>
      <c r="K31" s="95"/>
      <c r="M31" s="4">
        <v>26</v>
      </c>
      <c r="N31" s="32">
        <f t="shared" si="7"/>
        <v>0.58888888888888891</v>
      </c>
      <c r="O31" s="193"/>
      <c r="P31" s="93" t="str">
        <f>参加チーム名!E12</f>
        <v>ＵＬＴＩＭＡＴＥ　ＳＭＩＬＥ Ｊｒ.</v>
      </c>
      <c r="Q31" s="194" t="s">
        <v>135</v>
      </c>
      <c r="R31" s="194" t="s">
        <v>14</v>
      </c>
      <c r="S31" s="194" t="s">
        <v>136</v>
      </c>
      <c r="T31" s="94"/>
      <c r="U31" s="93" t="str">
        <f>参加チーム名!E14</f>
        <v>梅が丘ドッジボールクラブＪｒ</v>
      </c>
      <c r="V31" s="95"/>
    </row>
    <row r="32" spans="2:22" ht="25.25" customHeight="1" x14ac:dyDescent="0.2">
      <c r="B32" s="4">
        <v>27</v>
      </c>
      <c r="C32" s="32">
        <f t="shared" si="6"/>
        <v>0.59513888888888888</v>
      </c>
      <c r="D32" s="193"/>
      <c r="E32" s="93" t="str">
        <f>リーグ表!D8</f>
        <v>茨城KOSMO Jr.</v>
      </c>
      <c r="F32" s="194">
        <v>5</v>
      </c>
      <c r="G32" s="194" t="s">
        <v>14</v>
      </c>
      <c r="H32" s="194">
        <v>6</v>
      </c>
      <c r="I32" s="94"/>
      <c r="J32" s="93" t="str">
        <f>参加チーム名!E17</f>
        <v>河和田ボンバーズ・J</v>
      </c>
      <c r="K32" s="95"/>
      <c r="M32" s="4">
        <v>27</v>
      </c>
      <c r="N32" s="32">
        <f t="shared" si="7"/>
        <v>0.59513888888888888</v>
      </c>
      <c r="O32" s="193"/>
      <c r="P32" s="93" t="str">
        <f>U30</f>
        <v>吉田☆ラッキースターズJr.</v>
      </c>
      <c r="Q32" s="194">
        <v>1</v>
      </c>
      <c r="R32" s="194" t="s">
        <v>14</v>
      </c>
      <c r="S32" s="194">
        <v>7</v>
      </c>
      <c r="T32" s="94"/>
      <c r="U32" s="93" t="str">
        <f>参加チーム名!E16</f>
        <v>トライ∞ジュニア</v>
      </c>
      <c r="V32" s="95"/>
    </row>
    <row r="33" spans="1:22" ht="25.25" customHeight="1" x14ac:dyDescent="0.2">
      <c r="B33" s="4">
        <v>28</v>
      </c>
      <c r="C33" s="32">
        <f t="shared" si="6"/>
        <v>0.60138888888888886</v>
      </c>
      <c r="D33" s="193"/>
      <c r="E33" s="93" t="str">
        <f>参加チーム名!E22</f>
        <v>OBT Kids 風神</v>
      </c>
      <c r="F33" s="194">
        <v>5</v>
      </c>
      <c r="G33" s="194" t="s">
        <v>14</v>
      </c>
      <c r="H33" s="194">
        <v>0</v>
      </c>
      <c r="I33" s="94"/>
      <c r="J33" s="93" t="str">
        <f>J30</f>
        <v>茨城KOSMOキッズ</v>
      </c>
      <c r="K33" s="195"/>
      <c r="M33" s="4">
        <v>28</v>
      </c>
      <c r="N33" s="32">
        <f t="shared" si="7"/>
        <v>0.60138888888888886</v>
      </c>
      <c r="O33" s="193"/>
      <c r="P33" s="93" t="str">
        <f>参加チーム名!E21</f>
        <v>笠間ピュアスターズ　キッズ</v>
      </c>
      <c r="Q33" s="194">
        <v>0</v>
      </c>
      <c r="R33" s="194" t="s">
        <v>14</v>
      </c>
      <c r="S33" s="194">
        <v>7</v>
      </c>
      <c r="T33" s="94"/>
      <c r="U33" s="93" t="str">
        <f>参加チーム名!E24</f>
        <v>OBT Kids 雷神</v>
      </c>
      <c r="V33" s="195"/>
    </row>
    <row r="34" spans="1:22" ht="25.25" customHeight="1" x14ac:dyDescent="0.2">
      <c r="B34" s="4">
        <v>29</v>
      </c>
      <c r="C34" s="32">
        <f t="shared" si="6"/>
        <v>0.60763888888888884</v>
      </c>
      <c r="D34" s="193"/>
      <c r="E34" s="93" t="str">
        <f>参加チーム名!E31</f>
        <v>ＵＬＴＩＭＡＴＥ　ＳＭＩＬＥ</v>
      </c>
      <c r="F34" s="194">
        <v>5</v>
      </c>
      <c r="G34" s="194" t="s">
        <v>14</v>
      </c>
      <c r="H34" s="194">
        <v>2</v>
      </c>
      <c r="I34" s="94"/>
      <c r="J34" s="93" t="str">
        <f>参加チーム名!E35</f>
        <v>乙戸ブルーサンダース</v>
      </c>
      <c r="K34" s="195"/>
      <c r="M34" s="4">
        <v>29</v>
      </c>
      <c r="N34" s="32">
        <f t="shared" si="7"/>
        <v>0.60763888888888884</v>
      </c>
      <c r="O34" s="193"/>
      <c r="P34" s="93" t="str">
        <f>参加チーム名!E32</f>
        <v>水戸VICTORY</v>
      </c>
      <c r="Q34" s="194">
        <v>3</v>
      </c>
      <c r="R34" s="194" t="s">
        <v>14</v>
      </c>
      <c r="S34" s="194">
        <v>5</v>
      </c>
      <c r="T34" s="94"/>
      <c r="U34" s="93" t="str">
        <f>参加チーム名!E37</f>
        <v>よつわキッズ</v>
      </c>
      <c r="V34" s="195"/>
    </row>
    <row r="35" spans="1:22" ht="25.25" customHeight="1" x14ac:dyDescent="0.2">
      <c r="B35" s="4">
        <v>30</v>
      </c>
      <c r="C35" s="32">
        <f t="shared" si="6"/>
        <v>0.61388888888888882</v>
      </c>
      <c r="D35" s="193"/>
      <c r="E35" s="93" t="str">
        <f>参加チーム名!E33</f>
        <v>梅が丘子ども会ＤＢ</v>
      </c>
      <c r="F35" s="194">
        <v>7</v>
      </c>
      <c r="G35" s="194" t="s">
        <v>14</v>
      </c>
      <c r="H35" s="194">
        <v>3</v>
      </c>
      <c r="I35" s="94"/>
      <c r="J35" s="93" t="str">
        <f>参加チーム名!E36</f>
        <v>笠間ピュアスターズ</v>
      </c>
      <c r="K35" s="195"/>
      <c r="M35" s="4">
        <v>30</v>
      </c>
      <c r="N35" s="32">
        <f t="shared" si="7"/>
        <v>0.61388888888888882</v>
      </c>
      <c r="O35" s="193"/>
      <c r="P35" s="93" t="str">
        <f>参加チーム名!E29</f>
        <v>竹島フェニックス</v>
      </c>
      <c r="Q35" s="194">
        <v>6</v>
      </c>
      <c r="R35" s="194" t="s">
        <v>14</v>
      </c>
      <c r="S35" s="194">
        <v>2</v>
      </c>
      <c r="T35" s="94"/>
      <c r="U35" s="93" t="str">
        <f>参加チーム名!E34</f>
        <v>ST Enjoys</v>
      </c>
      <c r="V35" s="195"/>
    </row>
    <row r="36" spans="1:22" ht="25.25" customHeight="1" x14ac:dyDescent="0.2">
      <c r="B36" s="4">
        <v>31</v>
      </c>
      <c r="C36" s="32">
        <f t="shared" si="6"/>
        <v>0.6201388888888888</v>
      </c>
      <c r="D36" s="193"/>
      <c r="E36" s="93" t="str">
        <f>U29</f>
        <v>笠間ピュアスターズ Jr</v>
      </c>
      <c r="F36" s="194">
        <v>1</v>
      </c>
      <c r="G36" s="194" t="s">
        <v>14</v>
      </c>
      <c r="H36" s="194">
        <v>5</v>
      </c>
      <c r="I36" s="94"/>
      <c r="J36" s="93" t="str">
        <f>E32</f>
        <v>茨城KOSMO Jr.</v>
      </c>
      <c r="K36" s="224" t="s">
        <v>94</v>
      </c>
      <c r="M36" s="4">
        <v>31</v>
      </c>
      <c r="N36" s="32">
        <f t="shared" si="7"/>
        <v>0.6201388888888888</v>
      </c>
      <c r="O36" s="193"/>
      <c r="P36" s="93" t="str">
        <f>P30</f>
        <v>竹島フェニックス Jr.</v>
      </c>
      <c r="Q36" s="194">
        <v>3</v>
      </c>
      <c r="R36" s="194" t="s">
        <v>14</v>
      </c>
      <c r="S36" s="194">
        <v>2</v>
      </c>
      <c r="T36" s="94"/>
      <c r="U36" s="93" t="str">
        <f>P31</f>
        <v>ＵＬＴＩＭＡＴＥ　ＳＭＩＬＥ Ｊｒ.</v>
      </c>
      <c r="V36" s="224" t="s">
        <v>94</v>
      </c>
    </row>
    <row r="37" spans="1:22" ht="25.25" customHeight="1" x14ac:dyDescent="0.2">
      <c r="B37" s="4">
        <v>32</v>
      </c>
      <c r="C37" s="32">
        <f t="shared" si="6"/>
        <v>0.62638888888888877</v>
      </c>
      <c r="D37" s="193"/>
      <c r="E37" s="93" t="str">
        <f>P33</f>
        <v>笠間ピュアスターズ　キッズ</v>
      </c>
      <c r="F37" s="194" t="s">
        <v>133</v>
      </c>
      <c r="G37" s="194" t="s">
        <v>14</v>
      </c>
      <c r="H37" s="194" t="s">
        <v>137</v>
      </c>
      <c r="I37" s="94"/>
      <c r="J37" s="93" t="str">
        <f>E30</f>
        <v>河和田ボンバーズ・kids</v>
      </c>
      <c r="K37" s="224" t="s">
        <v>94</v>
      </c>
      <c r="M37" s="4">
        <v>32</v>
      </c>
      <c r="N37" s="32">
        <f t="shared" si="7"/>
        <v>0.62638888888888877</v>
      </c>
      <c r="O37" s="193"/>
      <c r="P37" s="93" t="str">
        <f>P34</f>
        <v>水戸VICTORY</v>
      </c>
      <c r="Q37" s="194">
        <v>5</v>
      </c>
      <c r="R37" s="194" t="s">
        <v>14</v>
      </c>
      <c r="S37" s="194">
        <v>2</v>
      </c>
      <c r="T37" s="94"/>
      <c r="U37" s="93" t="str">
        <f>U35</f>
        <v>ST Enjoys</v>
      </c>
      <c r="V37" s="224" t="s">
        <v>94</v>
      </c>
    </row>
    <row r="38" spans="1:22" ht="25.25" customHeight="1" x14ac:dyDescent="0.2">
      <c r="B38" s="4">
        <v>33</v>
      </c>
      <c r="C38" s="32">
        <f>C37+A$12</f>
        <v>0.63263888888888875</v>
      </c>
      <c r="D38" s="193"/>
      <c r="E38" s="93" t="str">
        <f>J34</f>
        <v>乙戸ブルーサンダース</v>
      </c>
      <c r="F38" s="194">
        <v>0</v>
      </c>
      <c r="G38" s="194" t="s">
        <v>14</v>
      </c>
      <c r="H38" s="194">
        <v>6</v>
      </c>
      <c r="I38" s="94"/>
      <c r="J38" s="93" t="str">
        <f>J35</f>
        <v>笠間ピュアスターズ</v>
      </c>
      <c r="K38" s="224" t="s">
        <v>94</v>
      </c>
      <c r="M38" s="4">
        <v>33</v>
      </c>
      <c r="N38" s="32">
        <f>N37+L$12</f>
        <v>0.63263888888888875</v>
      </c>
      <c r="O38" s="193"/>
      <c r="P38" s="93" t="str">
        <f>U31</f>
        <v>梅が丘ドッジボールクラブＪｒ</v>
      </c>
      <c r="Q38" s="194">
        <v>4</v>
      </c>
      <c r="R38" s="194" t="s">
        <v>14</v>
      </c>
      <c r="S38" s="194">
        <v>6</v>
      </c>
      <c r="T38" s="94"/>
      <c r="U38" s="93" t="str">
        <f>U32</f>
        <v>トライ∞ジュニア</v>
      </c>
      <c r="V38" s="195"/>
    </row>
    <row r="39" spans="1:22" ht="25.25" customHeight="1" x14ac:dyDescent="0.2">
      <c r="B39" s="4">
        <v>34</v>
      </c>
      <c r="C39" s="32">
        <f>C38+A$12</f>
        <v>0.63888888888888873</v>
      </c>
      <c r="D39" s="193"/>
      <c r="E39" s="93" t="str">
        <f>E31</f>
        <v>ST Enjoys Jr</v>
      </c>
      <c r="F39" s="194">
        <v>3</v>
      </c>
      <c r="G39" s="194" t="s">
        <v>14</v>
      </c>
      <c r="H39" s="194">
        <v>1</v>
      </c>
      <c r="I39" s="94"/>
      <c r="J39" s="93" t="str">
        <f>J32</f>
        <v>河和田ボンバーズ・J</v>
      </c>
      <c r="K39" s="224"/>
      <c r="M39" s="4">
        <v>34</v>
      </c>
      <c r="N39" s="32">
        <f>N38+L$12</f>
        <v>0.63888888888888873</v>
      </c>
      <c r="O39" s="193"/>
      <c r="P39" s="93" t="str">
        <f>E33</f>
        <v>OBT Kids 風神</v>
      </c>
      <c r="Q39" s="194">
        <v>1</v>
      </c>
      <c r="R39" s="194" t="s">
        <v>14</v>
      </c>
      <c r="S39" s="194">
        <v>2</v>
      </c>
      <c r="T39" s="94"/>
      <c r="U39" s="93" t="str">
        <f>U33</f>
        <v>OBT Kids 雷神</v>
      </c>
      <c r="V39" s="196" t="s">
        <v>75</v>
      </c>
    </row>
    <row r="40" spans="1:22" ht="25.25" customHeight="1" x14ac:dyDescent="0.2">
      <c r="A40" s="214">
        <v>2</v>
      </c>
      <c r="B40" s="4">
        <v>35</v>
      </c>
      <c r="C40" s="32">
        <f t="shared" ref="C40:C42" si="8">C39+A$12</f>
        <v>0.64513888888888871</v>
      </c>
      <c r="D40" s="193"/>
      <c r="E40" s="93" t="str">
        <f>E34</f>
        <v>ＵＬＴＩＭＡＴＥ　ＳＭＩＬＥ</v>
      </c>
      <c r="F40" s="194">
        <v>5</v>
      </c>
      <c r="G40" s="194" t="s">
        <v>14</v>
      </c>
      <c r="H40" s="194">
        <v>4</v>
      </c>
      <c r="I40" s="94"/>
      <c r="J40" s="93" t="str">
        <f>E35</f>
        <v>梅が丘子ども会ＤＢ</v>
      </c>
      <c r="K40" s="195"/>
      <c r="L40" s="217">
        <v>1.0416666666666666E-2</v>
      </c>
      <c r="M40" s="4">
        <v>35</v>
      </c>
      <c r="N40" s="32">
        <v>0.65625</v>
      </c>
      <c r="O40" s="193"/>
      <c r="P40" s="93" t="str">
        <f>E39</f>
        <v>ST Enjoys Jr</v>
      </c>
      <c r="Q40" s="194">
        <v>2</v>
      </c>
      <c r="R40" s="194" t="s">
        <v>14</v>
      </c>
      <c r="S40" s="194">
        <v>0</v>
      </c>
      <c r="T40" s="94"/>
      <c r="U40" s="93" t="str">
        <f>U38</f>
        <v>トライ∞ジュニア</v>
      </c>
      <c r="V40" s="196" t="s">
        <v>29</v>
      </c>
    </row>
    <row r="41" spans="1:22" ht="25.25" customHeight="1" x14ac:dyDescent="0.2">
      <c r="A41" s="213">
        <v>2.0833333333333332E-2</v>
      </c>
      <c r="B41" s="4">
        <v>36</v>
      </c>
      <c r="C41" s="32">
        <f t="shared" si="8"/>
        <v>0.65138888888888868</v>
      </c>
      <c r="D41" s="193"/>
      <c r="E41" s="93" t="str">
        <f>U34</f>
        <v>よつわキッズ</v>
      </c>
      <c r="F41" s="194">
        <v>3</v>
      </c>
      <c r="G41" s="194" t="s">
        <v>14</v>
      </c>
      <c r="H41" s="194">
        <v>7</v>
      </c>
      <c r="I41" s="94"/>
      <c r="J41" s="93" t="str">
        <f>P35</f>
        <v>竹島フェニックス</v>
      </c>
      <c r="K41" s="195"/>
      <c r="L41" s="213">
        <v>1.3888888888888888E-2</v>
      </c>
      <c r="M41" s="4"/>
      <c r="N41" s="32"/>
      <c r="O41" s="193"/>
      <c r="P41" s="93"/>
      <c r="Q41" s="194"/>
      <c r="R41" s="194" t="s">
        <v>14</v>
      </c>
      <c r="S41" s="194"/>
      <c r="T41" s="94"/>
      <c r="U41" s="93"/>
      <c r="V41" s="196"/>
    </row>
    <row r="42" spans="1:22" ht="25.25" customHeight="1" x14ac:dyDescent="0.2">
      <c r="A42" s="213">
        <v>2.0833333333333332E-2</v>
      </c>
      <c r="B42" s="4">
        <v>37</v>
      </c>
      <c r="C42" s="32">
        <f t="shared" si="8"/>
        <v>0.65763888888888866</v>
      </c>
      <c r="D42" s="193"/>
      <c r="E42" s="93" t="str">
        <f>P37</f>
        <v>水戸VICTORY</v>
      </c>
      <c r="F42" s="194">
        <v>2</v>
      </c>
      <c r="G42" s="194" t="s">
        <v>14</v>
      </c>
      <c r="H42" s="194">
        <v>0</v>
      </c>
      <c r="I42" s="94"/>
      <c r="J42" s="93" t="str">
        <f>J41</f>
        <v>竹島フェニックス</v>
      </c>
      <c r="K42" s="196" t="s">
        <v>45</v>
      </c>
      <c r="L42" s="213">
        <v>1.3888888888888888E-2</v>
      </c>
      <c r="M42" s="4"/>
      <c r="N42" s="92"/>
      <c r="O42" s="193"/>
      <c r="P42" s="93"/>
      <c r="Q42" s="194"/>
      <c r="R42" s="194" t="s">
        <v>14</v>
      </c>
      <c r="S42" s="194"/>
      <c r="T42" s="94"/>
      <c r="U42" s="93"/>
      <c r="V42" s="196"/>
    </row>
    <row r="43" spans="1:22" ht="26.4" customHeight="1" x14ac:dyDescent="0.2">
      <c r="B43" s="132"/>
      <c r="C43" s="133"/>
      <c r="D43" s="197"/>
      <c r="E43" s="300"/>
      <c r="F43" s="300"/>
      <c r="G43" s="300"/>
      <c r="H43" s="300"/>
      <c r="I43" s="300"/>
      <c r="J43" s="300"/>
      <c r="K43" s="195"/>
      <c r="L43" s="218"/>
      <c r="M43" s="132"/>
      <c r="N43" s="133"/>
      <c r="O43" s="197"/>
      <c r="P43" s="300"/>
      <c r="Q43" s="300"/>
      <c r="R43" s="300"/>
      <c r="S43" s="300"/>
      <c r="T43" s="300"/>
      <c r="U43" s="300"/>
      <c r="V43" s="195"/>
    </row>
  </sheetData>
  <mergeCells count="8">
    <mergeCell ref="E43:J43"/>
    <mergeCell ref="P43:U43"/>
    <mergeCell ref="A1:I1"/>
    <mergeCell ref="M1:T1"/>
    <mergeCell ref="E3:J3"/>
    <mergeCell ref="P3:U3"/>
    <mergeCell ref="B28:J28"/>
    <mergeCell ref="M28:U28"/>
  </mergeCells>
  <phoneticPr fontId="17"/>
  <pageMargins left="0.70866141732283472" right="0.23622047244094491" top="0.39370078740157483" bottom="0.35433070866141736" header="0" footer="0.23622047244094491"/>
  <pageSetup paperSize="9" scale="79" orientation="portrait" horizontalDpi="4294967293" r:id="rId1"/>
  <headerFooter alignWithMargins="0"/>
  <colBreaks count="2" manualBreakCount="2">
    <brk id="11" max="1048575" man="1"/>
    <brk id="22" max="1048575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AF66"/>
  <sheetViews>
    <sheetView zoomScale="122" zoomScaleNormal="122" zoomScaleSheetLayoutView="100" workbookViewId="0">
      <selection activeCell="D6" sqref="D6:D7"/>
    </sheetView>
  </sheetViews>
  <sheetFormatPr defaultColWidth="3.6328125" defaultRowHeight="13" x14ac:dyDescent="0.2"/>
  <cols>
    <col min="1" max="1" width="1.453125" style="7" customWidth="1"/>
    <col min="2" max="2" width="4" style="7" customWidth="1"/>
    <col min="3" max="3" width="4.453125" style="8" customWidth="1"/>
    <col min="4" max="4" width="25.90625" style="9" bestFit="1" customWidth="1"/>
    <col min="5" max="9" width="3.6328125" style="9" customWidth="1"/>
    <col min="10" max="10" width="4.6328125" style="9" customWidth="1"/>
    <col min="11" max="12" width="3.6328125" style="9" customWidth="1"/>
    <col min="13" max="13" width="5.36328125" style="10" customWidth="1"/>
    <col min="14" max="14" width="3.453125" style="9" customWidth="1"/>
    <col min="15" max="26" width="3.36328125" style="9" customWidth="1"/>
    <col min="27" max="28" width="3.36328125" style="11" customWidth="1"/>
    <col min="29" max="32" width="3.6328125" style="11" customWidth="1"/>
    <col min="33" max="16384" width="3.6328125" style="9"/>
  </cols>
  <sheetData>
    <row r="1" spans="1:32" s="6" customFormat="1" ht="19" x14ac:dyDescent="0.2">
      <c r="A1" s="12"/>
      <c r="B1" s="12"/>
      <c r="C1" s="377" t="s">
        <v>17</v>
      </c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R1" s="9"/>
      <c r="S1" s="9"/>
      <c r="T1" s="9"/>
      <c r="U1" s="9"/>
      <c r="V1" s="9"/>
      <c r="W1" s="9"/>
      <c r="X1" s="9"/>
      <c r="Y1" s="9"/>
      <c r="Z1" s="9"/>
      <c r="AA1" s="11"/>
      <c r="AB1" s="11"/>
      <c r="AC1" s="11"/>
      <c r="AD1" s="28"/>
      <c r="AE1" s="28"/>
      <c r="AF1" s="28"/>
    </row>
    <row r="2" spans="1:32" s="6" customFormat="1" ht="12" customHeight="1" x14ac:dyDescent="0.2">
      <c r="A2" s="12"/>
      <c r="B2" s="12"/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R2" s="9"/>
      <c r="S2" s="9"/>
      <c r="T2" s="9"/>
      <c r="U2" s="9"/>
      <c r="V2" s="9"/>
      <c r="W2" s="9"/>
      <c r="X2" s="9"/>
      <c r="Y2" s="9"/>
      <c r="Z2" s="9"/>
      <c r="AA2" s="11"/>
      <c r="AB2" s="11"/>
      <c r="AC2" s="11"/>
      <c r="AD2" s="28"/>
      <c r="AE2" s="28"/>
      <c r="AF2" s="28"/>
    </row>
    <row r="3" spans="1:32" s="6" customFormat="1" ht="18.75" customHeight="1" x14ac:dyDescent="0.2">
      <c r="A3" s="12"/>
      <c r="B3" s="337" t="s">
        <v>27</v>
      </c>
      <c r="C3" s="337"/>
      <c r="D3" s="337"/>
      <c r="E3" s="16"/>
      <c r="F3" s="17"/>
      <c r="G3" s="17"/>
      <c r="H3" s="17"/>
      <c r="I3" s="17"/>
      <c r="J3" s="17"/>
      <c r="K3" s="17"/>
      <c r="L3" s="17"/>
      <c r="M3" s="21"/>
      <c r="N3" s="17"/>
      <c r="R3" s="9"/>
      <c r="S3" s="9"/>
      <c r="T3" s="9"/>
      <c r="U3" s="9"/>
      <c r="V3" s="9"/>
      <c r="W3" s="9"/>
      <c r="X3" s="9"/>
      <c r="Y3" s="9"/>
      <c r="Z3" s="9"/>
      <c r="AA3" s="11"/>
      <c r="AB3" s="11"/>
      <c r="AC3" s="11"/>
      <c r="AD3" s="28"/>
      <c r="AE3" s="28"/>
      <c r="AF3" s="28"/>
    </row>
    <row r="4" spans="1:32" s="6" customFormat="1" ht="9" customHeight="1" x14ac:dyDescent="0.2">
      <c r="A4" s="12"/>
      <c r="B4" s="12"/>
      <c r="C4" s="15"/>
      <c r="D4" s="16"/>
      <c r="E4" s="16"/>
      <c r="F4" s="17"/>
      <c r="G4" s="17"/>
      <c r="H4" s="17"/>
      <c r="I4" s="17"/>
      <c r="J4" s="17"/>
      <c r="K4" s="17"/>
      <c r="L4" s="17"/>
      <c r="M4" s="21"/>
      <c r="N4" s="17"/>
      <c r="R4" s="9"/>
      <c r="S4" s="9"/>
      <c r="T4" s="9"/>
      <c r="U4" s="9"/>
      <c r="V4" s="9"/>
      <c r="W4" s="9"/>
      <c r="X4" s="9"/>
      <c r="Y4" s="9"/>
      <c r="Z4" s="9"/>
      <c r="AA4" s="11"/>
      <c r="AB4" s="11"/>
      <c r="AC4" s="11"/>
      <c r="AD4" s="28"/>
      <c r="AE4" s="28"/>
      <c r="AF4" s="28"/>
    </row>
    <row r="5" spans="1:32" s="155" customFormat="1" ht="20.149999999999999" customHeight="1" x14ac:dyDescent="0.2">
      <c r="B5" s="338" t="s">
        <v>73</v>
      </c>
      <c r="C5" s="156"/>
      <c r="D5" s="157"/>
      <c r="E5" s="341" t="s">
        <v>18</v>
      </c>
      <c r="F5" s="342"/>
      <c r="G5" s="342"/>
      <c r="H5" s="342"/>
      <c r="I5" s="343"/>
      <c r="J5" s="125" t="s">
        <v>19</v>
      </c>
      <c r="K5" s="332" t="s">
        <v>20</v>
      </c>
      <c r="L5" s="334"/>
      <c r="M5" s="125" t="s">
        <v>21</v>
      </c>
      <c r="N5" s="126"/>
      <c r="O5" s="332">
        <v>1</v>
      </c>
      <c r="P5" s="333"/>
      <c r="Q5" s="334"/>
      <c r="R5" s="332">
        <v>2</v>
      </c>
      <c r="S5" s="333"/>
      <c r="T5" s="334"/>
      <c r="U5" s="332">
        <v>3</v>
      </c>
      <c r="V5" s="333"/>
      <c r="W5" s="334"/>
      <c r="X5" s="332">
        <v>4</v>
      </c>
      <c r="Y5" s="333"/>
      <c r="Z5" s="334"/>
      <c r="AA5" s="332">
        <v>5</v>
      </c>
      <c r="AB5" s="333"/>
      <c r="AC5" s="334"/>
      <c r="AD5" s="11"/>
      <c r="AE5" s="11"/>
      <c r="AF5" s="11"/>
    </row>
    <row r="6" spans="1:32" s="155" customFormat="1" ht="20.149999999999999" customHeight="1" x14ac:dyDescent="0.2">
      <c r="A6" s="155">
        <f>M6</f>
        <v>1</v>
      </c>
      <c r="B6" s="339"/>
      <c r="C6" s="335">
        <v>1</v>
      </c>
      <c r="D6" s="320" t="str">
        <f>参加チーム名!E8</f>
        <v>ST Enjoys Jr</v>
      </c>
      <c r="E6" s="322">
        <f>IF(AND(R6="",U6="",X6="",AA6=""),"",COUNTIF(R6:AC6,"○"))</f>
        <v>4</v>
      </c>
      <c r="F6" s="324" t="s">
        <v>14</v>
      </c>
      <c r="G6" s="326">
        <f>IF(AND(R6="",U6="",X6="",AA6=""),"",COUNTIF(R6:AC6,"△"))</f>
        <v>0</v>
      </c>
      <c r="H6" s="324" t="s">
        <v>14</v>
      </c>
      <c r="I6" s="328">
        <f>IF(AND(R6="",U6="",X6="",AA6=""),"",COUNTIF(R6:AC6,"×"))</f>
        <v>0</v>
      </c>
      <c r="J6" s="330">
        <f>IF(E6="","",E6*2+G6*1)</f>
        <v>8</v>
      </c>
      <c r="K6" s="144" t="s">
        <v>22</v>
      </c>
      <c r="L6" s="143">
        <f>IF(AND(R7="",U7="",X7="",AA7=""),"",SUM(R7,U7,X7,AA7,))</f>
        <v>24</v>
      </c>
      <c r="M6" s="310">
        <v>1</v>
      </c>
      <c r="N6" s="126"/>
      <c r="O6" s="312"/>
      <c r="P6" s="313"/>
      <c r="Q6" s="314"/>
      <c r="R6" s="307" t="str">
        <f>IF(AND(R7="",T7=""),"",IF(R7&gt;T7,"○",IF(R7&lt;T7,"×","△")))</f>
        <v>○</v>
      </c>
      <c r="S6" s="308"/>
      <c r="T6" s="309"/>
      <c r="U6" s="307" t="str">
        <f>IF(AND(U7="",W7=""),"",IF(U7&gt;W7,"○",IF(U7&lt;W7,"×","△")))</f>
        <v>○</v>
      </c>
      <c r="V6" s="308"/>
      <c r="W6" s="309"/>
      <c r="X6" s="307" t="str">
        <f>IF(AND(X7="",Z7=""),"",IF(X7&gt;Z7,"○",IF(X7&lt;Z7,"×","△")))</f>
        <v>○</v>
      </c>
      <c r="Y6" s="308"/>
      <c r="Z6" s="309"/>
      <c r="AA6" s="307" t="str">
        <f>IF(AND(AA7="",AC7=""),"",IF(AA7&gt;AC7,"○",IF(AA7&lt;AC7,"×","△")))</f>
        <v>○</v>
      </c>
      <c r="AB6" s="308"/>
      <c r="AC6" s="309"/>
      <c r="AD6" s="11"/>
      <c r="AE6" s="11"/>
      <c r="AF6" s="11"/>
    </row>
    <row r="7" spans="1:32" s="155" customFormat="1" ht="20.149999999999999" customHeight="1" x14ac:dyDescent="0.2">
      <c r="A7" s="155">
        <f t="shared" ref="A7:A15" si="0">M7</f>
        <v>0</v>
      </c>
      <c r="B7" s="339"/>
      <c r="C7" s="336"/>
      <c r="D7" s="321"/>
      <c r="E7" s="323"/>
      <c r="F7" s="325"/>
      <c r="G7" s="327"/>
      <c r="H7" s="325"/>
      <c r="I7" s="329"/>
      <c r="J7" s="331"/>
      <c r="K7" s="127" t="s">
        <v>23</v>
      </c>
      <c r="L7" s="158">
        <f>IF(AND(T7="",W7="",Z7="",AC7=""),"",SUM(T7,W7,Z7,AC7))</f>
        <v>6</v>
      </c>
      <c r="M7" s="311"/>
      <c r="N7" s="126"/>
      <c r="O7" s="315"/>
      <c r="P7" s="316"/>
      <c r="Q7" s="317"/>
      <c r="R7" s="144">
        <v>5</v>
      </c>
      <c r="S7" s="142" t="s">
        <v>14</v>
      </c>
      <c r="T7" s="143">
        <v>2</v>
      </c>
      <c r="U7" s="178">
        <v>7</v>
      </c>
      <c r="V7" s="180" t="s">
        <v>14</v>
      </c>
      <c r="W7" s="179">
        <v>1</v>
      </c>
      <c r="X7" s="178">
        <v>8</v>
      </c>
      <c r="Y7" s="180" t="s">
        <v>14</v>
      </c>
      <c r="Z7" s="179">
        <v>0</v>
      </c>
      <c r="AA7" s="178">
        <v>4</v>
      </c>
      <c r="AB7" s="180" t="s">
        <v>14</v>
      </c>
      <c r="AC7" s="179">
        <v>3</v>
      </c>
      <c r="AD7" s="11"/>
      <c r="AE7" s="11"/>
      <c r="AF7" s="11"/>
    </row>
    <row r="8" spans="1:32" s="155" customFormat="1" ht="20.149999999999999" customHeight="1" x14ac:dyDescent="0.2">
      <c r="A8" s="155">
        <f t="shared" si="0"/>
        <v>3</v>
      </c>
      <c r="B8" s="339"/>
      <c r="C8" s="335">
        <v>2</v>
      </c>
      <c r="D8" s="320" t="str">
        <f>参加チーム名!E9</f>
        <v>茨城KOSMO Jr.</v>
      </c>
      <c r="E8" s="322">
        <f>IF(AND(O8="",U8="",X8="",AA8=""),"",COUNTIF(O8:AC8,"○"))</f>
        <v>2</v>
      </c>
      <c r="F8" s="324" t="s">
        <v>14</v>
      </c>
      <c r="G8" s="326" cm="1">
        <f t="array" ref="G8">IF(AND(O8="",U8="",X8:AC8="",AA8=""),"",COUNTIF(O8:AC8,"△"))</f>
        <v>0</v>
      </c>
      <c r="H8" s="324" t="s">
        <v>14</v>
      </c>
      <c r="I8" s="328">
        <f>IF(AND(O8="",U8="",X8="",AA8=""),"",COUNTIF(O8:AC8,"×"))</f>
        <v>2</v>
      </c>
      <c r="J8" s="330">
        <f>IF(E8="","",E8*2+G8*1)</f>
        <v>4</v>
      </c>
      <c r="K8" s="144" t="s">
        <v>22</v>
      </c>
      <c r="L8" s="143">
        <f>IF(AND(O9="",U9="",X9="",AA9=""),"",SUM(O9,U9,X9,AA9,))</f>
        <v>15</v>
      </c>
      <c r="M8" s="310">
        <v>3</v>
      </c>
      <c r="N8" s="126"/>
      <c r="O8" s="307" t="str">
        <f>IF(AND(O9="",Q9=""),"",IF(O9&gt;Q9,"○",IF(O9&lt;Q9,"×","△")))</f>
        <v>×</v>
      </c>
      <c r="P8" s="308"/>
      <c r="Q8" s="309"/>
      <c r="R8" s="312"/>
      <c r="S8" s="313"/>
      <c r="T8" s="314"/>
      <c r="U8" s="307" t="str">
        <f>IF(AND(U9="",W9=""),"",IF(U9&gt;W9,"○",IF(U9&lt;W9,"×","△")))</f>
        <v>○</v>
      </c>
      <c r="V8" s="308"/>
      <c r="W8" s="309"/>
      <c r="X8" s="307" t="str">
        <f>IF(AND(X9="",Z9=""),"",IF(X9&gt;Z9,"○",IF(X9&lt;Z9,"×","△")))</f>
        <v>○</v>
      </c>
      <c r="Y8" s="308"/>
      <c r="Z8" s="309"/>
      <c r="AA8" s="307" t="str">
        <f>IF(AND(AA9="",AC9=""),"",IF(AA9&gt;AC9,"○",IF(AA9&lt;AC9,"×","△")))</f>
        <v>×</v>
      </c>
      <c r="AB8" s="308"/>
      <c r="AC8" s="309"/>
      <c r="AD8" s="11"/>
      <c r="AE8" s="11"/>
      <c r="AF8" s="11"/>
    </row>
    <row r="9" spans="1:32" s="155" customFormat="1" ht="20.149999999999999" customHeight="1" x14ac:dyDescent="0.2">
      <c r="A9" s="155">
        <f t="shared" si="0"/>
        <v>0</v>
      </c>
      <c r="B9" s="339"/>
      <c r="C9" s="336"/>
      <c r="D9" s="321"/>
      <c r="E9" s="323"/>
      <c r="F9" s="325"/>
      <c r="G9" s="327"/>
      <c r="H9" s="325"/>
      <c r="I9" s="329"/>
      <c r="J9" s="331"/>
      <c r="K9" s="127" t="s">
        <v>23</v>
      </c>
      <c r="L9" s="158">
        <f>IF(AND(Q9="",W9="",Z9="",AC9=""),"",SUM(Q9,W9,Z9,AC9))</f>
        <v>11</v>
      </c>
      <c r="M9" s="311"/>
      <c r="N9" s="126"/>
      <c r="O9" s="159">
        <f>IF(T7="","",T7)</f>
        <v>2</v>
      </c>
      <c r="P9" s="160" t="s">
        <v>14</v>
      </c>
      <c r="Q9" s="161">
        <f>IF(R7="","",R7)</f>
        <v>5</v>
      </c>
      <c r="R9" s="315"/>
      <c r="S9" s="316"/>
      <c r="T9" s="317"/>
      <c r="U9" s="178">
        <v>5</v>
      </c>
      <c r="V9" s="180" t="s">
        <v>14</v>
      </c>
      <c r="W9" s="179">
        <v>1</v>
      </c>
      <c r="X9" s="178">
        <v>6</v>
      </c>
      <c r="Y9" s="180" t="s">
        <v>14</v>
      </c>
      <c r="Z9" s="179">
        <v>2</v>
      </c>
      <c r="AA9" s="178">
        <v>2</v>
      </c>
      <c r="AB9" s="180" t="s">
        <v>14</v>
      </c>
      <c r="AC9" s="179">
        <v>3</v>
      </c>
      <c r="AD9" s="11"/>
      <c r="AE9" s="11"/>
      <c r="AF9" s="11"/>
    </row>
    <row r="10" spans="1:32" s="155" customFormat="1" ht="20.149999999999999" customHeight="1" x14ac:dyDescent="0.2">
      <c r="A10" s="155">
        <f t="shared" si="0"/>
        <v>5</v>
      </c>
      <c r="B10" s="339"/>
      <c r="C10" s="335">
        <v>3</v>
      </c>
      <c r="D10" s="320" t="str">
        <f>参加チーム名!E10</f>
        <v>水戸VICTORY Jr.</v>
      </c>
      <c r="E10" s="322">
        <f>IF(AND(O10="",R10="",X10="",AA10=""),"",COUNTIF(O10:AC10,"○"))</f>
        <v>0</v>
      </c>
      <c r="F10" s="324" t="s">
        <v>14</v>
      </c>
      <c r="G10" s="326" cm="1">
        <f t="array" ref="G10">IF(AND(O10="",R10="",X10:AC10="",AA10=""),"",COUNTIF(O10:AC10,"△"))</f>
        <v>0</v>
      </c>
      <c r="H10" s="324" t="s">
        <v>14</v>
      </c>
      <c r="I10" s="328">
        <f>IF(AND(O10="",R10="",X10="",AA10=""),"",COUNTIF(O10:AC10,"×"))</f>
        <v>4</v>
      </c>
      <c r="J10" s="330">
        <f>IF(E10="","",E10*2+G10*1)</f>
        <v>0</v>
      </c>
      <c r="K10" s="144" t="s">
        <v>22</v>
      </c>
      <c r="L10" s="143">
        <f>IF(AND(O11="",R11="",X11="",AA11=""),"",SUM(O11,R11,X11,AA11,))</f>
        <v>6</v>
      </c>
      <c r="M10" s="310">
        <v>5</v>
      </c>
      <c r="N10" s="126"/>
      <c r="O10" s="307" t="str">
        <f>IF(AND(O11="",Q11=""),"",IF(O11&gt;Q11,"○",IF(O11&lt;Q11,"×","△")))</f>
        <v>×</v>
      </c>
      <c r="P10" s="308"/>
      <c r="Q10" s="309"/>
      <c r="R10" s="307" t="str">
        <f>IF(AND(R11="",T11=""),"",IF(R11&gt;T11,"○",IF(R11&lt;T11,"×","△")))</f>
        <v>×</v>
      </c>
      <c r="S10" s="308"/>
      <c r="T10" s="309"/>
      <c r="U10" s="312"/>
      <c r="V10" s="313"/>
      <c r="W10" s="314"/>
      <c r="X10" s="307" t="str">
        <f>IF(AND(X11="",Z11=""),"",IF(X11&gt;Z11,"○",IF(X11&lt;Z11,"×","△")))</f>
        <v>×</v>
      </c>
      <c r="Y10" s="308"/>
      <c r="Z10" s="309"/>
      <c r="AA10" s="307" t="str">
        <f>IF(AND(AA11="",AC11=""),"",IF(AA11&gt;AC11,"○",IF(AA11&lt;AC11,"×","△")))</f>
        <v>×</v>
      </c>
      <c r="AB10" s="308"/>
      <c r="AC10" s="309"/>
      <c r="AD10" s="11"/>
      <c r="AE10" s="11"/>
      <c r="AF10" s="11"/>
    </row>
    <row r="11" spans="1:32" s="155" customFormat="1" ht="20.149999999999999" customHeight="1" x14ac:dyDescent="0.2">
      <c r="A11" s="155">
        <f t="shared" si="0"/>
        <v>0</v>
      </c>
      <c r="B11" s="339"/>
      <c r="C11" s="336"/>
      <c r="D11" s="321"/>
      <c r="E11" s="323"/>
      <c r="F11" s="325"/>
      <c r="G11" s="327"/>
      <c r="H11" s="325"/>
      <c r="I11" s="329"/>
      <c r="J11" s="331"/>
      <c r="K11" s="127" t="s">
        <v>23</v>
      </c>
      <c r="L11" s="158">
        <f>IF(AND(Q11="",T11="",Z11="",AC11=""),"",SUM(Q11,T11,Z11,AC11))</f>
        <v>21</v>
      </c>
      <c r="M11" s="311"/>
      <c r="N11" s="126"/>
      <c r="O11" s="159">
        <f>IF(W7="","",W7)</f>
        <v>1</v>
      </c>
      <c r="P11" s="160" t="s">
        <v>14</v>
      </c>
      <c r="Q11" s="161">
        <f>IF(U7="","",U7)</f>
        <v>7</v>
      </c>
      <c r="R11" s="159">
        <f>IF(W9="","",W9)</f>
        <v>1</v>
      </c>
      <c r="S11" s="160" t="s">
        <v>14</v>
      </c>
      <c r="T11" s="161">
        <f>IF(U9="","",U9)</f>
        <v>5</v>
      </c>
      <c r="U11" s="315"/>
      <c r="V11" s="316"/>
      <c r="W11" s="317"/>
      <c r="X11" s="178">
        <v>3</v>
      </c>
      <c r="Y11" s="180" t="s">
        <v>14</v>
      </c>
      <c r="Z11" s="179">
        <v>5</v>
      </c>
      <c r="AA11" s="178">
        <v>1</v>
      </c>
      <c r="AB11" s="180" t="s">
        <v>14</v>
      </c>
      <c r="AC11" s="179">
        <v>4</v>
      </c>
      <c r="AD11" s="11"/>
      <c r="AE11" s="11"/>
      <c r="AF11" s="11"/>
    </row>
    <row r="12" spans="1:32" s="155" customFormat="1" ht="20.149999999999999" customHeight="1" x14ac:dyDescent="0.2">
      <c r="A12" s="155">
        <f t="shared" si="0"/>
        <v>4</v>
      </c>
      <c r="B12" s="339"/>
      <c r="C12" s="335">
        <v>4</v>
      </c>
      <c r="D12" s="320" t="str">
        <f>参加チーム名!E11</f>
        <v>竹島フェニックス Jr.</v>
      </c>
      <c r="E12" s="322">
        <f>IF(AND(R12="",U12="",O12="",AA12=""),"",COUNTIF(O12:AC12,"○"))</f>
        <v>1</v>
      </c>
      <c r="F12" s="324" t="s">
        <v>14</v>
      </c>
      <c r="G12" s="326">
        <f>IF(AND(O12="",R12="",U12="",AA12=""),"",COUNTIF(O12:AC12,"△"))</f>
        <v>0</v>
      </c>
      <c r="H12" s="324" t="s">
        <v>14</v>
      </c>
      <c r="I12" s="328">
        <f>IF(AND(R12="",U12="",O12="",AA12=""),"",COUNTIF(O12:AC12,"×"))</f>
        <v>3</v>
      </c>
      <c r="J12" s="330">
        <f>IF(E12="","",E12*2+G12*1)</f>
        <v>2</v>
      </c>
      <c r="K12" s="144" t="s">
        <v>22</v>
      </c>
      <c r="L12" s="143">
        <f>IF(AND(O13="",R13="",U13="",AA13=""),"",SUM(O13,R13,U13,AA13,))</f>
        <v>10</v>
      </c>
      <c r="M12" s="310">
        <v>4</v>
      </c>
      <c r="N12" s="126"/>
      <c r="O12" s="307" t="str">
        <f>IF(AND(O13="",Q13=""),"",IF(O13&gt;Q13,"○",IF(O13&lt;Q13,"×","△")))</f>
        <v>×</v>
      </c>
      <c r="P12" s="308"/>
      <c r="Q12" s="309"/>
      <c r="R12" s="307" t="str">
        <f>IF(AND(R13="",T13=""),"",IF(R13&gt;T13,"○",IF(R13&lt;T13,"×","△")))</f>
        <v>×</v>
      </c>
      <c r="S12" s="308"/>
      <c r="T12" s="309"/>
      <c r="U12" s="307" t="str">
        <f>IF(AND(U13="",W13=""),"",IF(U13&gt;W13,"○",IF(U13&lt;W13,"×","△")))</f>
        <v>○</v>
      </c>
      <c r="V12" s="308"/>
      <c r="W12" s="309"/>
      <c r="X12" s="312"/>
      <c r="Y12" s="313"/>
      <c r="Z12" s="314"/>
      <c r="AA12" s="307" t="str">
        <f>IF(AND(AA13="",AC13=""),"",IF(AA13&gt;AC13,"○",IF(AA13&lt;AC13,"×","△")))</f>
        <v>×</v>
      </c>
      <c r="AB12" s="308"/>
      <c r="AC12" s="309"/>
      <c r="AD12" s="11"/>
      <c r="AE12" s="11"/>
      <c r="AF12" s="11"/>
    </row>
    <row r="13" spans="1:32" s="155" customFormat="1" ht="20.149999999999999" customHeight="1" x14ac:dyDescent="0.2">
      <c r="A13" s="155">
        <f t="shared" si="0"/>
        <v>0</v>
      </c>
      <c r="B13" s="339"/>
      <c r="C13" s="336"/>
      <c r="D13" s="321"/>
      <c r="E13" s="323"/>
      <c r="F13" s="325"/>
      <c r="G13" s="327"/>
      <c r="H13" s="325"/>
      <c r="I13" s="329"/>
      <c r="J13" s="331"/>
      <c r="K13" s="127" t="s">
        <v>23</v>
      </c>
      <c r="L13" s="158">
        <f>IF(AND(Q13="",T13="",W13="",AC13=""),"",SUM(Q13,T13,W13,AC13))</f>
        <v>23</v>
      </c>
      <c r="M13" s="311"/>
      <c r="N13" s="126"/>
      <c r="O13" s="159">
        <f>IF(Z7="","",Z7)</f>
        <v>0</v>
      </c>
      <c r="P13" s="160" t="s">
        <v>14</v>
      </c>
      <c r="Q13" s="161">
        <f>IF(X7="","",X7)</f>
        <v>8</v>
      </c>
      <c r="R13" s="159">
        <f>IF(Z9="","",Z9)</f>
        <v>2</v>
      </c>
      <c r="S13" s="160" t="s">
        <v>14</v>
      </c>
      <c r="T13" s="161">
        <f>IF(X9="","",X9)</f>
        <v>6</v>
      </c>
      <c r="U13" s="159">
        <f>IF(Z11="","",Z11)</f>
        <v>5</v>
      </c>
      <c r="V13" s="160" t="s">
        <v>14</v>
      </c>
      <c r="W13" s="161">
        <f>IF(X11="","",X11)</f>
        <v>3</v>
      </c>
      <c r="X13" s="315"/>
      <c r="Y13" s="316"/>
      <c r="Z13" s="317"/>
      <c r="AA13" s="178">
        <v>3</v>
      </c>
      <c r="AB13" s="180" t="s">
        <v>14</v>
      </c>
      <c r="AC13" s="179">
        <v>6</v>
      </c>
      <c r="AD13" s="11"/>
      <c r="AE13" s="11"/>
      <c r="AF13" s="11"/>
    </row>
    <row r="14" spans="1:32" s="155" customFormat="1" ht="20.149999999999999" customHeight="1" x14ac:dyDescent="0.2">
      <c r="A14" s="155">
        <f t="shared" si="0"/>
        <v>2</v>
      </c>
      <c r="B14" s="339"/>
      <c r="C14" s="335">
        <v>5</v>
      </c>
      <c r="D14" s="320" t="str">
        <f>参加チーム名!E12</f>
        <v>ＵＬＴＩＭＡＴＥ　ＳＭＩＬＥ Ｊｒ.</v>
      </c>
      <c r="E14" s="322">
        <f>IF(AND(R14="",U14="",X14="",O14=""),"",COUNTIF(O14:AC14,"○"))</f>
        <v>3</v>
      </c>
      <c r="F14" s="324" t="s">
        <v>14</v>
      </c>
      <c r="G14" s="326">
        <f>IF(AND(O14="",R14="",U14="",X14=""),"",COUNTIF(O14:Z14,"△"))</f>
        <v>0</v>
      </c>
      <c r="H14" s="324" t="s">
        <v>14</v>
      </c>
      <c r="I14" s="328">
        <f>IF(AND(R14="",U14="",X14="",O14=""),"",COUNTIF(O14:AC14,"×"))</f>
        <v>1</v>
      </c>
      <c r="J14" s="330">
        <f>IF(E14="","",E14*2+G14*1)</f>
        <v>6</v>
      </c>
      <c r="K14" s="144" t="s">
        <v>22</v>
      </c>
      <c r="L14" s="143">
        <f>IF(AND(O15="",R15="",U15="",X15=""),"",SUM(O15,R15,U15,X15,))</f>
        <v>13</v>
      </c>
      <c r="M14" s="310">
        <v>2</v>
      </c>
      <c r="N14" s="126"/>
      <c r="O14" s="307" t="str">
        <f>IF(AND(O15="",Q15=""),"",IF(O15&gt;Q15,"○",IF(O15&lt;Q15,"×","△")))</f>
        <v>×</v>
      </c>
      <c r="P14" s="308"/>
      <c r="Q14" s="309"/>
      <c r="R14" s="307" t="str">
        <f>IF(AND(R15="",T15=""),"",IF(R15&gt;T15,"○",IF(R15&lt;T15,"×","△")))</f>
        <v>○</v>
      </c>
      <c r="S14" s="308"/>
      <c r="T14" s="309"/>
      <c r="U14" s="307" t="str">
        <f>IF(AND(U15="",W15=""),"",IF(U15&gt;W15,"○",IF(U15&lt;W15,"×","△")))</f>
        <v>○</v>
      </c>
      <c r="V14" s="308"/>
      <c r="W14" s="309"/>
      <c r="X14" s="307" t="str">
        <f>IF(AND(X15="",Z15=""),"",IF(X15&gt;Z15,"○",IF(X15&lt;Z15,"×","△")))</f>
        <v>○</v>
      </c>
      <c r="Y14" s="308"/>
      <c r="Z14" s="309"/>
      <c r="AA14" s="312"/>
      <c r="AB14" s="313"/>
      <c r="AC14" s="314"/>
      <c r="AD14" s="11"/>
      <c r="AE14" s="11"/>
      <c r="AF14" s="11"/>
    </row>
    <row r="15" spans="1:32" s="155" customFormat="1" ht="20.149999999999999" customHeight="1" x14ac:dyDescent="0.2">
      <c r="A15" s="155">
        <f t="shared" si="0"/>
        <v>0</v>
      </c>
      <c r="B15" s="340"/>
      <c r="C15" s="336"/>
      <c r="D15" s="321"/>
      <c r="E15" s="323"/>
      <c r="F15" s="325"/>
      <c r="G15" s="327"/>
      <c r="H15" s="325"/>
      <c r="I15" s="329"/>
      <c r="J15" s="331"/>
      <c r="K15" s="127" t="s">
        <v>23</v>
      </c>
      <c r="L15" s="158">
        <f>IF(AND(Q15="",T15="",W15="",Z15=""),"",SUM(Q15,T15,W15,Z15))</f>
        <v>10</v>
      </c>
      <c r="M15" s="311"/>
      <c r="N15" s="126"/>
      <c r="O15" s="159"/>
      <c r="P15" s="160" t="s">
        <v>14</v>
      </c>
      <c r="Q15" s="161">
        <f>IF(AA7="","",AA7)</f>
        <v>4</v>
      </c>
      <c r="R15" s="159">
        <f>IF(AC9="","",AC9)</f>
        <v>3</v>
      </c>
      <c r="S15" s="160" t="s">
        <v>14</v>
      </c>
      <c r="T15" s="161">
        <f>IF(AA9="","",AA9)</f>
        <v>2</v>
      </c>
      <c r="U15" s="159">
        <f>IF(AC11="","",AC11)</f>
        <v>4</v>
      </c>
      <c r="V15" s="160" t="s">
        <v>14</v>
      </c>
      <c r="W15" s="161">
        <f>IF(AA11="","",AA11)</f>
        <v>1</v>
      </c>
      <c r="X15" s="159">
        <f>IF(AC13="","",AC13)</f>
        <v>6</v>
      </c>
      <c r="Y15" s="160" t="s">
        <v>14</v>
      </c>
      <c r="Z15" s="161">
        <f>IF(AA13="","",AA13)</f>
        <v>3</v>
      </c>
      <c r="AA15" s="315"/>
      <c r="AB15" s="316"/>
      <c r="AC15" s="317"/>
      <c r="AD15" s="11"/>
      <c r="AE15" s="11"/>
      <c r="AF15" s="11"/>
    </row>
    <row r="16" spans="1:32" s="100" customFormat="1" ht="18.75" customHeight="1" x14ac:dyDescent="0.2">
      <c r="B16" s="102"/>
      <c r="C16" s="103"/>
      <c r="D16" s="105"/>
      <c r="E16" s="106"/>
      <c r="F16" s="105"/>
      <c r="G16" s="106"/>
      <c r="H16" s="106"/>
      <c r="I16" s="105"/>
      <c r="J16" s="102"/>
      <c r="K16" s="107"/>
      <c r="L16" s="108"/>
      <c r="M16" s="103"/>
      <c r="N16" s="109"/>
      <c r="O16" s="110"/>
      <c r="P16" s="109"/>
      <c r="Q16" s="109"/>
      <c r="R16" s="110"/>
      <c r="S16" s="109"/>
      <c r="T16" s="103"/>
      <c r="U16" s="103"/>
      <c r="V16" s="103"/>
      <c r="W16" s="101"/>
      <c r="X16" s="101"/>
      <c r="Y16" s="101"/>
      <c r="Z16" s="101"/>
      <c r="AA16" s="101"/>
      <c r="AB16" s="101"/>
    </row>
    <row r="17" spans="1:32" s="155" customFormat="1" ht="20.149999999999999" customHeight="1" x14ac:dyDescent="0.2">
      <c r="B17" s="338" t="s">
        <v>74</v>
      </c>
      <c r="C17" s="156"/>
      <c r="D17" s="157"/>
      <c r="E17" s="341" t="s">
        <v>18</v>
      </c>
      <c r="F17" s="342"/>
      <c r="G17" s="342"/>
      <c r="H17" s="342"/>
      <c r="I17" s="343"/>
      <c r="J17" s="125" t="s">
        <v>19</v>
      </c>
      <c r="K17" s="332" t="s">
        <v>20</v>
      </c>
      <c r="L17" s="334"/>
      <c r="M17" s="125" t="s">
        <v>21</v>
      </c>
      <c r="N17" s="126"/>
      <c r="O17" s="332">
        <v>6</v>
      </c>
      <c r="P17" s="333"/>
      <c r="Q17" s="334"/>
      <c r="R17" s="332">
        <v>7</v>
      </c>
      <c r="S17" s="333"/>
      <c r="T17" s="334"/>
      <c r="U17" s="332">
        <v>8</v>
      </c>
      <c r="V17" s="333"/>
      <c r="W17" s="334"/>
      <c r="X17" s="332">
        <v>9</v>
      </c>
      <c r="Y17" s="333"/>
      <c r="Z17" s="334"/>
      <c r="AA17" s="332">
        <v>10</v>
      </c>
      <c r="AB17" s="333"/>
      <c r="AC17" s="334"/>
      <c r="AD17" s="11"/>
      <c r="AE17" s="11"/>
      <c r="AF17" s="11"/>
    </row>
    <row r="18" spans="1:32" s="155" customFormat="1" ht="20.149999999999999" customHeight="1" x14ac:dyDescent="0.2">
      <c r="A18" s="155">
        <f>M18</f>
        <v>4</v>
      </c>
      <c r="B18" s="339"/>
      <c r="C18" s="335">
        <v>6</v>
      </c>
      <c r="D18" s="320" t="str">
        <f>参加チーム名!E13</f>
        <v>笠間ピュアスターズ Jr</v>
      </c>
      <c r="E18" s="322">
        <f>IF(AND(R18="",U18="",X18="",AA18=""),"",COUNTIF(R18:AC18,"○"))</f>
        <v>1</v>
      </c>
      <c r="F18" s="324" t="s">
        <v>14</v>
      </c>
      <c r="G18" s="326">
        <f>IF(AND(R18="",U18="",X18="",AA18=""),"",COUNTIF(R18:AC18,"△"))</f>
        <v>1</v>
      </c>
      <c r="H18" s="324" t="s">
        <v>14</v>
      </c>
      <c r="I18" s="328">
        <f>IF(AND(R18="",U18="",X18="",AA18=""),"",COUNTIF(R18:AC18,"×"))</f>
        <v>2</v>
      </c>
      <c r="J18" s="330">
        <f>IF(E18="","",E18*2+G18*1)</f>
        <v>3</v>
      </c>
      <c r="K18" s="144" t="s">
        <v>22</v>
      </c>
      <c r="L18" s="143">
        <f>IF(AND(R19="",U19="",X19="",AA19=""),"",SUM(R19,U19,X19,AA19,))</f>
        <v>11</v>
      </c>
      <c r="M18" s="310">
        <v>4</v>
      </c>
      <c r="N18" s="126"/>
      <c r="O18" s="312"/>
      <c r="P18" s="313"/>
      <c r="Q18" s="314"/>
      <c r="R18" s="307" t="str">
        <f>IF(AND(R19="",T19=""),"",IF(R19&gt;T19,"○",IF(R19&lt;T19,"×","△")))</f>
        <v>○</v>
      </c>
      <c r="S18" s="308"/>
      <c r="T18" s="309"/>
      <c r="U18" s="307" t="str">
        <f>IF(AND(U19="",W19=""),"",IF(U19&gt;W19,"○",IF(U19&lt;W19,"×","△")))</f>
        <v>△</v>
      </c>
      <c r="V18" s="308"/>
      <c r="W18" s="309"/>
      <c r="X18" s="307" t="str">
        <f>IF(AND(X19="",Z19=""),"",IF(X19&gt;Z19,"○",IF(X19&lt;Z19,"×","△")))</f>
        <v>×</v>
      </c>
      <c r="Y18" s="308"/>
      <c r="Z18" s="309"/>
      <c r="AA18" s="307" t="str">
        <f>IF(AND(AA19="",AC19=""),"",IF(AA19&gt;AC19,"○",IF(AA19&lt;AC19,"×","△")))</f>
        <v>×</v>
      </c>
      <c r="AB18" s="308"/>
      <c r="AC18" s="309"/>
      <c r="AD18" s="11"/>
      <c r="AE18" s="11"/>
      <c r="AF18" s="11"/>
    </row>
    <row r="19" spans="1:32" s="155" customFormat="1" ht="20.149999999999999" customHeight="1" x14ac:dyDescent="0.2">
      <c r="A19" s="155">
        <f t="shared" ref="A19:A27" si="1">M19</f>
        <v>0</v>
      </c>
      <c r="B19" s="339"/>
      <c r="C19" s="336"/>
      <c r="D19" s="321"/>
      <c r="E19" s="323"/>
      <c r="F19" s="325"/>
      <c r="G19" s="327"/>
      <c r="H19" s="325"/>
      <c r="I19" s="329"/>
      <c r="J19" s="331"/>
      <c r="K19" s="127" t="s">
        <v>23</v>
      </c>
      <c r="L19" s="158">
        <f>IF(AND(T19="",W19="",Z19="",AC19=""),"",SUM(T19,W19,Z19,AC19))</f>
        <v>21</v>
      </c>
      <c r="M19" s="311"/>
      <c r="N19" s="126"/>
      <c r="O19" s="315"/>
      <c r="P19" s="316"/>
      <c r="Q19" s="317"/>
      <c r="R19" s="178">
        <v>5</v>
      </c>
      <c r="S19" s="180" t="s">
        <v>14</v>
      </c>
      <c r="T19" s="179">
        <v>4</v>
      </c>
      <c r="U19" s="178">
        <v>3</v>
      </c>
      <c r="V19" s="180" t="s">
        <v>14</v>
      </c>
      <c r="W19" s="179">
        <v>3</v>
      </c>
      <c r="X19" s="178">
        <v>0</v>
      </c>
      <c r="Y19" s="180" t="s">
        <v>14</v>
      </c>
      <c r="Z19" s="179">
        <v>8</v>
      </c>
      <c r="AA19" s="178">
        <v>3</v>
      </c>
      <c r="AB19" s="180" t="s">
        <v>14</v>
      </c>
      <c r="AC19" s="179">
        <v>6</v>
      </c>
      <c r="AD19" s="11"/>
      <c r="AE19" s="11"/>
      <c r="AF19" s="11"/>
    </row>
    <row r="20" spans="1:32" s="155" customFormat="1" ht="20.149999999999999" customHeight="1" x14ac:dyDescent="0.2">
      <c r="A20" s="155">
        <f t="shared" si="1"/>
        <v>3</v>
      </c>
      <c r="B20" s="339"/>
      <c r="C20" s="335">
        <v>7</v>
      </c>
      <c r="D20" s="320" t="str">
        <f>参加チーム名!E14</f>
        <v>梅が丘ドッジボールクラブＪｒ</v>
      </c>
      <c r="E20" s="322">
        <f>IF(AND(O20="",U20="",X20="",AA20=""),"",COUNTIF(O20:AC20,"○"))</f>
        <v>1</v>
      </c>
      <c r="F20" s="324" t="s">
        <v>14</v>
      </c>
      <c r="G20" s="326" cm="1">
        <f t="array" ref="G20">IF(AND(O20="",U20="",X20:AC20="",AA20=""),"",COUNTIF(O20:AC20,"△"))</f>
        <v>1</v>
      </c>
      <c r="H20" s="324" t="s">
        <v>14</v>
      </c>
      <c r="I20" s="328">
        <f>IF(AND(O20="",U20="",X20="",AA20=""),"",COUNTIF(O20:AC20,"×"))</f>
        <v>2</v>
      </c>
      <c r="J20" s="330">
        <f>IF(E20="","",E20*2+G20*1)</f>
        <v>3</v>
      </c>
      <c r="K20" s="144" t="s">
        <v>22</v>
      </c>
      <c r="L20" s="143">
        <f>IF(AND(O21="",U21="",X21="",AA21=""),"",SUM(O21,U21,X21,AA21,))</f>
        <v>14</v>
      </c>
      <c r="M20" s="310">
        <v>3</v>
      </c>
      <c r="N20" s="126"/>
      <c r="O20" s="307" t="str">
        <f>IF(AND(O21="",Q21=""),"",IF(O21&gt;Q21,"○",IF(O21&lt;Q21,"×","△")))</f>
        <v>×</v>
      </c>
      <c r="P20" s="308"/>
      <c r="Q20" s="309"/>
      <c r="R20" s="312"/>
      <c r="S20" s="313"/>
      <c r="T20" s="314"/>
      <c r="U20" s="307" t="str">
        <f>IF(AND(U21="",W21=""),"",IF(U21&gt;W21,"○",IF(U21&lt;W21,"×","△")))</f>
        <v>△</v>
      </c>
      <c r="V20" s="308"/>
      <c r="W20" s="309"/>
      <c r="X20" s="307" t="str">
        <f>IF(AND(X21="",Z21=""),"",IF(X21&gt;Z21,"○",IF(X21&lt;Z21,"×","△")))</f>
        <v>×</v>
      </c>
      <c r="Y20" s="308"/>
      <c r="Z20" s="309"/>
      <c r="AA20" s="307" t="str">
        <f>IF(AND(AA21="",AC21=""),"",IF(AA21&gt;AC21,"○",IF(AA21&lt;AC21,"×","△")))</f>
        <v>○</v>
      </c>
      <c r="AB20" s="308"/>
      <c r="AC20" s="309"/>
      <c r="AD20" s="11"/>
      <c r="AE20" s="11"/>
      <c r="AF20" s="11"/>
    </row>
    <row r="21" spans="1:32" s="155" customFormat="1" ht="20.149999999999999" customHeight="1" x14ac:dyDescent="0.2">
      <c r="A21" s="155">
        <f t="shared" si="1"/>
        <v>0</v>
      </c>
      <c r="B21" s="339"/>
      <c r="C21" s="336"/>
      <c r="D21" s="321"/>
      <c r="E21" s="323"/>
      <c r="F21" s="325"/>
      <c r="G21" s="327"/>
      <c r="H21" s="325"/>
      <c r="I21" s="329"/>
      <c r="J21" s="331"/>
      <c r="K21" s="127" t="s">
        <v>23</v>
      </c>
      <c r="L21" s="158">
        <f>IF(AND(Q21="",W21="",Z21="",AC21=""),"",SUM(Q21,W21,Z21,AC21))</f>
        <v>21</v>
      </c>
      <c r="M21" s="311"/>
      <c r="N21" s="126"/>
      <c r="O21" s="159">
        <f>IF(T19="","",T19)</f>
        <v>4</v>
      </c>
      <c r="P21" s="160" t="s">
        <v>14</v>
      </c>
      <c r="Q21" s="161">
        <f>IF(R19="","",R19)</f>
        <v>5</v>
      </c>
      <c r="R21" s="315"/>
      <c r="S21" s="316"/>
      <c r="T21" s="317"/>
      <c r="U21" s="178">
        <v>5</v>
      </c>
      <c r="V21" s="180" t="s">
        <v>14</v>
      </c>
      <c r="W21" s="179">
        <v>5</v>
      </c>
      <c r="X21" s="178">
        <v>0</v>
      </c>
      <c r="Y21" s="180" t="s">
        <v>14</v>
      </c>
      <c r="Z21" s="179">
        <v>7</v>
      </c>
      <c r="AA21" s="178">
        <v>5</v>
      </c>
      <c r="AB21" s="180" t="s">
        <v>14</v>
      </c>
      <c r="AC21" s="179">
        <v>4</v>
      </c>
      <c r="AD21" s="11"/>
      <c r="AE21" s="11"/>
      <c r="AF21" s="11"/>
    </row>
    <row r="22" spans="1:32" s="155" customFormat="1" ht="20.149999999999999" customHeight="1" x14ac:dyDescent="0.2">
      <c r="A22" s="155">
        <f t="shared" si="1"/>
        <v>5</v>
      </c>
      <c r="B22" s="339"/>
      <c r="C22" s="335">
        <v>8</v>
      </c>
      <c r="D22" s="320" t="str">
        <f>参加チーム名!E15</f>
        <v>吉田☆ラッキースターズJr.</v>
      </c>
      <c r="E22" s="322">
        <f>IF(AND(O22="",R22="",X22="",AA22=""),"",COUNTIF(O22:AC22,"○"))</f>
        <v>0</v>
      </c>
      <c r="F22" s="324" t="s">
        <v>14</v>
      </c>
      <c r="G22" s="326" cm="1">
        <f t="array" ref="G22">IF(AND(O22="",R22="",X22:AC22="",AA22=""),"",COUNTIF(O22:AC22,"△"))</f>
        <v>2</v>
      </c>
      <c r="H22" s="324" t="s">
        <v>14</v>
      </c>
      <c r="I22" s="328">
        <f>IF(AND(O22="",R22="",X22="",AA22=""),"",COUNTIF(O22:AC22,"×"))</f>
        <v>2</v>
      </c>
      <c r="J22" s="330">
        <f>IF(E22="","",E22*2+G22*1)</f>
        <v>2</v>
      </c>
      <c r="K22" s="144" t="s">
        <v>22</v>
      </c>
      <c r="L22" s="143">
        <f>IF(AND(O23="",R23="",X23="",AA23=""),"",SUM(O23,R23,X23,AA23,))</f>
        <v>16</v>
      </c>
      <c r="M22" s="310">
        <v>5</v>
      </c>
      <c r="N22" s="126"/>
      <c r="O22" s="307" t="str">
        <f>IF(AND(O23="",Q23=""),"",IF(O23&gt;Q23,"○",IF(O23&lt;Q23,"×","△")))</f>
        <v>△</v>
      </c>
      <c r="P22" s="308"/>
      <c r="Q22" s="309"/>
      <c r="R22" s="307" t="str">
        <f>IF(AND(R23="",T23=""),"",IF(R23&gt;T23,"○",IF(R23&lt;T23,"×","△")))</f>
        <v>△</v>
      </c>
      <c r="S22" s="308"/>
      <c r="T22" s="309"/>
      <c r="U22" s="312"/>
      <c r="V22" s="313"/>
      <c r="W22" s="314"/>
      <c r="X22" s="307" t="str">
        <f>IF(AND(X23="",Z23=""),"",IF(X23&gt;Z23,"○",IF(X23&lt;Z23,"×","△")))</f>
        <v>×</v>
      </c>
      <c r="Y22" s="308"/>
      <c r="Z22" s="309"/>
      <c r="AA22" s="307" t="str">
        <f>IF(AND(AA23="",AC23=""),"",IF(AA23&gt;AC23,"○",IF(AA23&lt;AC23,"×","△")))</f>
        <v>×</v>
      </c>
      <c r="AB22" s="308"/>
      <c r="AC22" s="309"/>
      <c r="AD22" s="11"/>
      <c r="AE22" s="11"/>
      <c r="AF22" s="11"/>
    </row>
    <row r="23" spans="1:32" s="155" customFormat="1" ht="20.149999999999999" customHeight="1" x14ac:dyDescent="0.2">
      <c r="A23" s="155">
        <f t="shared" si="1"/>
        <v>0</v>
      </c>
      <c r="B23" s="339"/>
      <c r="C23" s="336"/>
      <c r="D23" s="321"/>
      <c r="E23" s="323"/>
      <c r="F23" s="325"/>
      <c r="G23" s="327"/>
      <c r="H23" s="325"/>
      <c r="I23" s="329"/>
      <c r="J23" s="331"/>
      <c r="K23" s="127" t="s">
        <v>23</v>
      </c>
      <c r="L23" s="158">
        <f>IF(AND(Q23="",T23="",Z23="",AC23=""),"",SUM(Q23,T23,Z23,AC23))</f>
        <v>21</v>
      </c>
      <c r="M23" s="311"/>
      <c r="N23" s="126"/>
      <c r="O23" s="159">
        <f>IF(W19="","",W19)</f>
        <v>3</v>
      </c>
      <c r="P23" s="160" t="s">
        <v>14</v>
      </c>
      <c r="Q23" s="161">
        <f>IF(U19="","",U19)</f>
        <v>3</v>
      </c>
      <c r="R23" s="159">
        <f>IF(W21="","",W21)</f>
        <v>5</v>
      </c>
      <c r="S23" s="160" t="s">
        <v>14</v>
      </c>
      <c r="T23" s="161">
        <f>IF(U21="","",U21)</f>
        <v>5</v>
      </c>
      <c r="U23" s="315"/>
      <c r="V23" s="316"/>
      <c r="W23" s="317"/>
      <c r="X23" s="178">
        <v>4</v>
      </c>
      <c r="Y23" s="180" t="s">
        <v>14</v>
      </c>
      <c r="Z23" s="179">
        <v>7</v>
      </c>
      <c r="AA23" s="178">
        <v>4</v>
      </c>
      <c r="AB23" s="180" t="s">
        <v>14</v>
      </c>
      <c r="AC23" s="179">
        <v>6</v>
      </c>
      <c r="AD23" s="11"/>
      <c r="AE23" s="11"/>
      <c r="AF23" s="11"/>
    </row>
    <row r="24" spans="1:32" s="155" customFormat="1" ht="20.149999999999999" customHeight="1" x14ac:dyDescent="0.2">
      <c r="A24" s="155">
        <f t="shared" si="1"/>
        <v>1</v>
      </c>
      <c r="B24" s="339"/>
      <c r="C24" s="335">
        <v>9</v>
      </c>
      <c r="D24" s="320" t="str">
        <f>参加チーム名!E16</f>
        <v>トライ∞ジュニア</v>
      </c>
      <c r="E24" s="322">
        <f>IF(AND(R24="",U24="",O24="",AA24=""),"",COUNTIF(O24:AC24,"○"))</f>
        <v>4</v>
      </c>
      <c r="F24" s="324" t="s">
        <v>14</v>
      </c>
      <c r="G24" s="326">
        <f>IF(AND(O24="",R24="",U24="",AA24=""),"",COUNTIF(O24:AC24,"△"))</f>
        <v>0</v>
      </c>
      <c r="H24" s="324" t="s">
        <v>14</v>
      </c>
      <c r="I24" s="328">
        <f>IF(AND(R24="",U24="",O24="",AA24=""),"",COUNTIF(O24:AC24,"×"))</f>
        <v>0</v>
      </c>
      <c r="J24" s="330">
        <f>IF(E24="","",E24*2+G24*1)</f>
        <v>8</v>
      </c>
      <c r="K24" s="144" t="s">
        <v>22</v>
      </c>
      <c r="L24" s="143">
        <f>IF(AND(O25="",R25="",U25="",AA25=""),"",SUM(O25,R25,U25,AA25,))</f>
        <v>29</v>
      </c>
      <c r="M24" s="310">
        <v>1</v>
      </c>
      <c r="N24" s="126"/>
      <c r="O24" s="307" t="str">
        <f>IF(AND(O25="",Q25=""),"",IF(O25&gt;Q25,"○",IF(O25&lt;Q25,"×","△")))</f>
        <v>○</v>
      </c>
      <c r="P24" s="308"/>
      <c r="Q24" s="309"/>
      <c r="R24" s="307" t="str">
        <f>IF(AND(R25="",T25=""),"",IF(R25&gt;T25,"○",IF(R25&lt;T25,"×","△")))</f>
        <v>○</v>
      </c>
      <c r="S24" s="308"/>
      <c r="T24" s="309"/>
      <c r="U24" s="307" t="str">
        <f>IF(AND(U25="",W25=""),"",IF(U25&gt;W25,"○",IF(U25&lt;W25,"×","△")))</f>
        <v>○</v>
      </c>
      <c r="V24" s="308"/>
      <c r="W24" s="309"/>
      <c r="X24" s="312"/>
      <c r="Y24" s="313"/>
      <c r="Z24" s="314"/>
      <c r="AA24" s="307" t="str">
        <f>IF(AND(AA25="",AC25=""),"",IF(AA25&gt;AC25,"○",IF(AA25&lt;AC25,"×","△")))</f>
        <v>○</v>
      </c>
      <c r="AB24" s="308"/>
      <c r="AC24" s="309"/>
      <c r="AD24" s="11"/>
      <c r="AE24" s="11"/>
      <c r="AF24" s="11"/>
    </row>
    <row r="25" spans="1:32" s="155" customFormat="1" ht="20.149999999999999" customHeight="1" x14ac:dyDescent="0.2">
      <c r="A25" s="155">
        <f t="shared" si="1"/>
        <v>0</v>
      </c>
      <c r="B25" s="339"/>
      <c r="C25" s="336"/>
      <c r="D25" s="321"/>
      <c r="E25" s="323"/>
      <c r="F25" s="325"/>
      <c r="G25" s="327"/>
      <c r="H25" s="325"/>
      <c r="I25" s="329"/>
      <c r="J25" s="331"/>
      <c r="K25" s="127" t="s">
        <v>23</v>
      </c>
      <c r="L25" s="158">
        <f>IF(AND(Q25="",T25="",W25="",AC25=""),"",SUM(Q25,T25,W25,AC25))</f>
        <v>7</v>
      </c>
      <c r="M25" s="311"/>
      <c r="N25" s="126"/>
      <c r="O25" s="159">
        <f>IF(Z19="","",Z19)</f>
        <v>8</v>
      </c>
      <c r="P25" s="160" t="s">
        <v>14</v>
      </c>
      <c r="Q25" s="161">
        <f>IF(X19="","",X19)</f>
        <v>0</v>
      </c>
      <c r="R25" s="159">
        <f>IF(Z21="","",Z21)</f>
        <v>7</v>
      </c>
      <c r="S25" s="160" t="s">
        <v>14</v>
      </c>
      <c r="T25" s="161">
        <f>IF(X21="","",X21)</f>
        <v>0</v>
      </c>
      <c r="U25" s="159">
        <f>IF(Z23="","",Z23)</f>
        <v>7</v>
      </c>
      <c r="V25" s="160" t="s">
        <v>14</v>
      </c>
      <c r="W25" s="161">
        <f>IF(X23="","",X23)</f>
        <v>4</v>
      </c>
      <c r="X25" s="315"/>
      <c r="Y25" s="316"/>
      <c r="Z25" s="317"/>
      <c r="AA25" s="178">
        <v>7</v>
      </c>
      <c r="AB25" s="180" t="s">
        <v>14</v>
      </c>
      <c r="AC25" s="179">
        <v>3</v>
      </c>
      <c r="AD25" s="11"/>
      <c r="AE25" s="11"/>
      <c r="AF25" s="11"/>
    </row>
    <row r="26" spans="1:32" s="155" customFormat="1" ht="20.149999999999999" customHeight="1" x14ac:dyDescent="0.2">
      <c r="A26" s="155">
        <f t="shared" si="1"/>
        <v>2</v>
      </c>
      <c r="B26" s="339"/>
      <c r="C26" s="335">
        <v>10</v>
      </c>
      <c r="D26" s="320" t="str">
        <f>参加チーム名!E17</f>
        <v>河和田ボンバーズ・J</v>
      </c>
      <c r="E26" s="322">
        <f>IF(AND(R26="",U26="",X26="",O26=""),"",COUNTIF(O26:AC26,"○"))</f>
        <v>2</v>
      </c>
      <c r="F26" s="324" t="s">
        <v>14</v>
      </c>
      <c r="G26" s="326">
        <f>IF(AND(O26="",R26="",U26="",X26=""),"",COUNTIF(O26:Z26,"△"))</f>
        <v>0</v>
      </c>
      <c r="H26" s="324" t="s">
        <v>14</v>
      </c>
      <c r="I26" s="328">
        <f>IF(AND(R26="",U26="",X26="",O26=""),"",COUNTIF(O26:AC26,"×"))</f>
        <v>2</v>
      </c>
      <c r="J26" s="330">
        <f>IF(E26="","",E26*2+G26*1)</f>
        <v>4</v>
      </c>
      <c r="K26" s="144" t="s">
        <v>22</v>
      </c>
      <c r="L26" s="143">
        <f>IF(AND(O27="",R27="",U27="",X27=""),"",SUM(O27,R27,U27,X27,))</f>
        <v>19</v>
      </c>
      <c r="M26" s="310">
        <v>2</v>
      </c>
      <c r="N26" s="126"/>
      <c r="O26" s="307" t="str">
        <f>IF(AND(O27="",Q27=""),"",IF(O27&gt;Q27,"○",IF(O27&lt;Q27,"×","△")))</f>
        <v>○</v>
      </c>
      <c r="P26" s="308"/>
      <c r="Q26" s="309"/>
      <c r="R26" s="307" t="str">
        <f>IF(AND(R27="",T27=""),"",IF(R27&gt;T27,"○",IF(R27&lt;T27,"×","△")))</f>
        <v>×</v>
      </c>
      <c r="S26" s="308"/>
      <c r="T26" s="309"/>
      <c r="U26" s="307" t="str">
        <f>IF(AND(U27="",W27=""),"",IF(U27&gt;W27,"○",IF(U27&lt;W27,"×","△")))</f>
        <v>○</v>
      </c>
      <c r="V26" s="308"/>
      <c r="W26" s="309"/>
      <c r="X26" s="307" t="str">
        <f>IF(AND(X27="",Z27=""),"",IF(X27&gt;Z27,"○",IF(X27&lt;Z27,"×","△")))</f>
        <v>×</v>
      </c>
      <c r="Y26" s="308"/>
      <c r="Z26" s="309"/>
      <c r="AA26" s="312"/>
      <c r="AB26" s="313"/>
      <c r="AC26" s="314"/>
      <c r="AD26" s="11"/>
      <c r="AE26" s="11"/>
      <c r="AF26" s="11"/>
    </row>
    <row r="27" spans="1:32" s="155" customFormat="1" ht="20.149999999999999" customHeight="1" x14ac:dyDescent="0.2">
      <c r="A27" s="155">
        <f t="shared" si="1"/>
        <v>0</v>
      </c>
      <c r="B27" s="340"/>
      <c r="C27" s="336"/>
      <c r="D27" s="321"/>
      <c r="E27" s="323"/>
      <c r="F27" s="325"/>
      <c r="G27" s="327"/>
      <c r="H27" s="325"/>
      <c r="I27" s="329"/>
      <c r="J27" s="331"/>
      <c r="K27" s="127" t="s">
        <v>23</v>
      </c>
      <c r="L27" s="158">
        <f>IF(AND(Q27="",T27="",W27="",Z27=""),"",SUM(Q27,T27,W27,Z27))</f>
        <v>19</v>
      </c>
      <c r="M27" s="311"/>
      <c r="N27" s="126"/>
      <c r="O27" s="159">
        <f>IF(AC19="","",AC19)</f>
        <v>6</v>
      </c>
      <c r="P27" s="160" t="s">
        <v>14</v>
      </c>
      <c r="Q27" s="161">
        <f>IF(AA19="","",AA19)</f>
        <v>3</v>
      </c>
      <c r="R27" s="159">
        <f>IF(AC21="","",AC21)</f>
        <v>4</v>
      </c>
      <c r="S27" s="160" t="s">
        <v>14</v>
      </c>
      <c r="T27" s="161">
        <f>IF(AA21="","",AA21)</f>
        <v>5</v>
      </c>
      <c r="U27" s="159">
        <f>IF(AC23="","",AC23)</f>
        <v>6</v>
      </c>
      <c r="V27" s="160" t="s">
        <v>14</v>
      </c>
      <c r="W27" s="161">
        <f>IF(AA23="","",AA23)</f>
        <v>4</v>
      </c>
      <c r="X27" s="159">
        <f>IF(AC25="","",AC25)</f>
        <v>3</v>
      </c>
      <c r="Y27" s="160" t="s">
        <v>14</v>
      </c>
      <c r="Z27" s="161">
        <f>IF(AA25="","",AA25)</f>
        <v>7</v>
      </c>
      <c r="AA27" s="315"/>
      <c r="AB27" s="316"/>
      <c r="AC27" s="317"/>
      <c r="AD27" s="11"/>
      <c r="AE27" s="11"/>
      <c r="AF27" s="11"/>
    </row>
    <row r="28" spans="1:32" s="100" customFormat="1" ht="18.75" customHeight="1" x14ac:dyDescent="0.2">
      <c r="B28" s="117"/>
      <c r="C28" s="102"/>
      <c r="D28" s="104"/>
      <c r="E28" s="105"/>
      <c r="F28" s="106"/>
      <c r="G28" s="105"/>
      <c r="H28" s="106"/>
      <c r="I28" s="106"/>
      <c r="J28" s="105"/>
      <c r="K28" s="102"/>
      <c r="L28" s="107"/>
      <c r="M28" s="108"/>
      <c r="N28" s="103"/>
      <c r="O28" s="109"/>
      <c r="P28" s="110"/>
      <c r="Q28" s="109"/>
      <c r="R28" s="109"/>
      <c r="S28" s="110"/>
      <c r="T28" s="109"/>
      <c r="U28" s="103"/>
      <c r="V28" s="103"/>
      <c r="W28" s="103"/>
      <c r="X28" s="101"/>
      <c r="Y28" s="101"/>
      <c r="Z28" s="101"/>
      <c r="AA28" s="101"/>
      <c r="AB28" s="101"/>
    </row>
    <row r="29" spans="1:32" s="100" customFormat="1" ht="18.75" customHeight="1" x14ac:dyDescent="0.2">
      <c r="B29" s="117"/>
      <c r="C29" s="102"/>
      <c r="D29" s="104"/>
      <c r="E29" s="105"/>
      <c r="F29" s="106"/>
      <c r="G29" s="105"/>
      <c r="H29" s="106"/>
      <c r="I29" s="106"/>
      <c r="J29" s="105"/>
      <c r="K29" s="102"/>
      <c r="L29" s="107"/>
      <c r="M29" s="108"/>
      <c r="N29" s="103"/>
      <c r="O29" s="109"/>
      <c r="P29" s="110"/>
      <c r="Q29" s="109"/>
      <c r="R29" s="109"/>
      <c r="S29" s="110"/>
      <c r="T29" s="109"/>
      <c r="U29" s="103"/>
      <c r="V29" s="103"/>
      <c r="W29" s="103"/>
      <c r="X29" s="101"/>
      <c r="Y29" s="101"/>
      <c r="Z29" s="101"/>
      <c r="AA29" s="101"/>
      <c r="AB29" s="101"/>
    </row>
    <row r="30" spans="1:32" s="100" customFormat="1" ht="18.75" customHeight="1" x14ac:dyDescent="0.2">
      <c r="B30" s="337" t="s">
        <v>63</v>
      </c>
      <c r="C30" s="337"/>
      <c r="D30" s="337"/>
      <c r="E30" s="105"/>
      <c r="F30" s="106"/>
      <c r="G30" s="105"/>
      <c r="H30" s="106"/>
      <c r="I30" s="106"/>
      <c r="J30" s="105"/>
      <c r="K30" s="102"/>
      <c r="L30" s="107"/>
      <c r="M30" s="108"/>
      <c r="N30" s="103"/>
      <c r="O30" s="109"/>
      <c r="P30" s="110"/>
      <c r="Q30" s="109"/>
      <c r="R30" s="109"/>
      <c r="S30" s="110"/>
      <c r="T30" s="109"/>
      <c r="U30" s="103"/>
      <c r="V30" s="103"/>
      <c r="W30" s="103"/>
      <c r="X30" s="101"/>
      <c r="Y30" s="101"/>
      <c r="Z30" s="101"/>
      <c r="AA30" s="101"/>
      <c r="AB30" s="101"/>
    </row>
    <row r="31" spans="1:32" s="6" customFormat="1" ht="9" customHeight="1" x14ac:dyDescent="0.2">
      <c r="A31" s="12"/>
      <c r="B31" s="12"/>
      <c r="C31" s="15"/>
      <c r="D31" s="16"/>
      <c r="E31" s="16"/>
      <c r="F31" s="17"/>
      <c r="G31" s="17"/>
      <c r="H31" s="17"/>
      <c r="I31" s="17"/>
      <c r="J31" s="17"/>
      <c r="K31" s="17"/>
      <c r="L31" s="17"/>
      <c r="M31" s="21"/>
      <c r="N31" s="17"/>
      <c r="R31" s="9"/>
      <c r="S31" s="9"/>
      <c r="T31" s="9"/>
      <c r="U31" s="9"/>
      <c r="V31" s="9"/>
      <c r="W31" s="9"/>
      <c r="X31" s="9"/>
      <c r="Y31" s="9"/>
      <c r="Z31" s="9"/>
      <c r="AA31" s="11"/>
      <c r="AB31" s="11"/>
      <c r="AC31" s="11"/>
      <c r="AD31" s="28"/>
      <c r="AE31" s="28"/>
      <c r="AF31" s="28"/>
    </row>
    <row r="32" spans="1:32" s="155" customFormat="1" ht="20.149999999999999" customHeight="1" x14ac:dyDescent="0.2">
      <c r="B32" s="338" t="s">
        <v>31</v>
      </c>
      <c r="C32" s="156"/>
      <c r="D32" s="157"/>
      <c r="E32" s="341" t="s">
        <v>18</v>
      </c>
      <c r="F32" s="342"/>
      <c r="G32" s="342"/>
      <c r="H32" s="342"/>
      <c r="I32" s="343"/>
      <c r="J32" s="125" t="s">
        <v>19</v>
      </c>
      <c r="K32" s="332" t="s">
        <v>20</v>
      </c>
      <c r="L32" s="334"/>
      <c r="M32" s="125" t="s">
        <v>21</v>
      </c>
      <c r="N32" s="126"/>
      <c r="O32" s="332">
        <v>11</v>
      </c>
      <c r="P32" s="333"/>
      <c r="Q32" s="334"/>
      <c r="R32" s="332">
        <v>12</v>
      </c>
      <c r="S32" s="333"/>
      <c r="T32" s="334"/>
      <c r="U32" s="332">
        <v>13</v>
      </c>
      <c r="V32" s="333"/>
      <c r="W32" s="334"/>
      <c r="X32" s="332">
        <v>14</v>
      </c>
      <c r="Y32" s="333"/>
      <c r="Z32" s="334"/>
      <c r="AA32" s="332">
        <v>15</v>
      </c>
      <c r="AB32" s="333"/>
      <c r="AC32" s="334"/>
      <c r="AD32" s="11"/>
      <c r="AE32" s="11"/>
      <c r="AF32" s="11"/>
    </row>
    <row r="33" spans="1:32" s="155" customFormat="1" ht="20.149999999999999" customHeight="1" x14ac:dyDescent="0.2">
      <c r="A33" s="155">
        <f>M33</f>
        <v>4</v>
      </c>
      <c r="B33" s="339"/>
      <c r="C33" s="318">
        <v>11</v>
      </c>
      <c r="D33" s="320" t="str">
        <f>参加チーム名!E21</f>
        <v>笠間ピュアスターズ　キッズ</v>
      </c>
      <c r="E33" s="322">
        <f>IF(AND(R33="",U33="",X33="",AA33=""),"",COUNTIF(R33:AC33,"○"))</f>
        <v>1</v>
      </c>
      <c r="F33" s="324" t="s">
        <v>14</v>
      </c>
      <c r="G33" s="326">
        <f>IF(AND(R33="",U33="",X33="",AA33=""),"",COUNTIF(R33:AC33,"△"))</f>
        <v>0</v>
      </c>
      <c r="H33" s="324" t="s">
        <v>14</v>
      </c>
      <c r="I33" s="328">
        <f>IF(AND(R33="",U33="",X33="",AA33=""),"",COUNTIF(R33:AC33,"×"))</f>
        <v>3</v>
      </c>
      <c r="J33" s="330">
        <f>IF(E33="","",E33*2+G33*1)</f>
        <v>2</v>
      </c>
      <c r="K33" s="144" t="s">
        <v>22</v>
      </c>
      <c r="L33" s="143">
        <f>IF(AND(R34="",U34="",X34="",AA34=""),"",SUM(R34,U34,X34,AA34,))</f>
        <v>6</v>
      </c>
      <c r="M33" s="310">
        <v>4</v>
      </c>
      <c r="N33" s="126"/>
      <c r="O33" s="312"/>
      <c r="P33" s="313"/>
      <c r="Q33" s="314"/>
      <c r="R33" s="307" t="str">
        <f>IF(AND(R34="",T34=""),"",IF(R34&gt;T34,"○",IF(R34&lt;T34,"×","△")))</f>
        <v>×</v>
      </c>
      <c r="S33" s="308"/>
      <c r="T33" s="309"/>
      <c r="U33" s="307" t="str">
        <f>IF(AND(U34="",W34=""),"",IF(U34&gt;W34,"○",IF(U34&lt;W34,"×","△")))</f>
        <v>×</v>
      </c>
      <c r="V33" s="308"/>
      <c r="W33" s="309"/>
      <c r="X33" s="307" t="str">
        <f>IF(AND(X34="",Z34=""),"",IF(X34&gt;Z34,"○",IF(X34&lt;Z34,"×","△")))</f>
        <v>×</v>
      </c>
      <c r="Y33" s="308"/>
      <c r="Z33" s="309"/>
      <c r="AA33" s="307" t="str">
        <f>IF(AND(AA34="",AC34=""),"",IF(AA34&gt;AC34,"○",IF(AA34&lt;AC34,"×","△")))</f>
        <v>○</v>
      </c>
      <c r="AB33" s="308"/>
      <c r="AC33" s="309"/>
      <c r="AD33" s="11"/>
      <c r="AE33" s="11"/>
      <c r="AF33" s="11"/>
    </row>
    <row r="34" spans="1:32" s="155" customFormat="1" ht="20.149999999999999" customHeight="1" x14ac:dyDescent="0.2">
      <c r="A34" s="155">
        <f t="shared" ref="A34:A42" si="2">M34</f>
        <v>0</v>
      </c>
      <c r="B34" s="339"/>
      <c r="C34" s="319"/>
      <c r="D34" s="321"/>
      <c r="E34" s="323"/>
      <c r="F34" s="325"/>
      <c r="G34" s="327"/>
      <c r="H34" s="325"/>
      <c r="I34" s="329"/>
      <c r="J34" s="331"/>
      <c r="K34" s="127" t="s">
        <v>23</v>
      </c>
      <c r="L34" s="158">
        <f>IF(AND(T34="",W34="",Z34="",AC34=""),"",SUM(T34,W34,Z34,AC34))</f>
        <v>18</v>
      </c>
      <c r="M34" s="311"/>
      <c r="N34" s="126"/>
      <c r="O34" s="315"/>
      <c r="P34" s="316"/>
      <c r="Q34" s="317"/>
      <c r="R34" s="178">
        <v>0</v>
      </c>
      <c r="S34" s="180" t="s">
        <v>14</v>
      </c>
      <c r="T34" s="179">
        <v>7</v>
      </c>
      <c r="U34" s="178">
        <v>1</v>
      </c>
      <c r="V34" s="180" t="s">
        <v>14</v>
      </c>
      <c r="W34" s="179">
        <v>4</v>
      </c>
      <c r="X34" s="178">
        <v>0</v>
      </c>
      <c r="Y34" s="180" t="s">
        <v>14</v>
      </c>
      <c r="Z34" s="179">
        <v>6</v>
      </c>
      <c r="AA34" s="178">
        <v>5</v>
      </c>
      <c r="AB34" s="180" t="s">
        <v>14</v>
      </c>
      <c r="AC34" s="179">
        <v>1</v>
      </c>
      <c r="AD34" s="11"/>
      <c r="AE34" s="11"/>
      <c r="AF34" s="11"/>
    </row>
    <row r="35" spans="1:32" s="155" customFormat="1" ht="20.149999999999999" customHeight="1" x14ac:dyDescent="0.2">
      <c r="A35" s="155">
        <f t="shared" si="2"/>
        <v>1</v>
      </c>
      <c r="B35" s="339"/>
      <c r="C35" s="318">
        <v>12</v>
      </c>
      <c r="D35" s="320" t="str">
        <f>参加チーム名!E22</f>
        <v>OBT Kids 風神</v>
      </c>
      <c r="E35" s="322">
        <f>IF(AND(O35="",U35="",X35="",AA35=""),"",COUNTIF(O35:AC35,"○"))</f>
        <v>4</v>
      </c>
      <c r="F35" s="324" t="s">
        <v>14</v>
      </c>
      <c r="G35" s="326" cm="1">
        <f t="array" ref="G35">IF(AND(O35="",U35="",X35:AC35="",AA35=""),"",COUNTIF(O35:AC35,"△"))</f>
        <v>0</v>
      </c>
      <c r="H35" s="324" t="s">
        <v>14</v>
      </c>
      <c r="I35" s="328">
        <f>IF(AND(O35="",U35="",X35="",AA35=""),"",COUNTIF(O35:AC35,"×"))</f>
        <v>0</v>
      </c>
      <c r="J35" s="330">
        <f>IF(E35="","",E35*2+G35*1)</f>
        <v>8</v>
      </c>
      <c r="K35" s="144" t="s">
        <v>22</v>
      </c>
      <c r="L35" s="143">
        <f>IF(AND(O36="",U36="",X36="",AA36=""),"",SUM(O36,U36,X36,AA36,))</f>
        <v>24</v>
      </c>
      <c r="M35" s="310">
        <v>1</v>
      </c>
      <c r="N35" s="126"/>
      <c r="O35" s="307" t="str">
        <f>IF(AND(O36="",Q36=""),"",IF(O36&gt;Q36,"○",IF(O36&lt;Q36,"×","△")))</f>
        <v>○</v>
      </c>
      <c r="P35" s="308"/>
      <c r="Q35" s="309"/>
      <c r="R35" s="312"/>
      <c r="S35" s="313"/>
      <c r="T35" s="314"/>
      <c r="U35" s="307" t="str">
        <f>IF(AND(U36="",W36=""),"",IF(U36&gt;W36,"○",IF(U36&lt;W36,"×","△")))</f>
        <v>○</v>
      </c>
      <c r="V35" s="308"/>
      <c r="W35" s="309"/>
      <c r="X35" s="307" t="str">
        <f>IF(AND(X36="",Z36=""),"",IF(X36&gt;Z36,"○",IF(X36&lt;Z36,"×","△")))</f>
        <v>○</v>
      </c>
      <c r="Y35" s="308"/>
      <c r="Z35" s="309"/>
      <c r="AA35" s="307" t="str">
        <f>IF(AND(AA36="",AC36=""),"",IF(AA36&gt;AC36,"○",IF(AA36&lt;AC36,"×","△")))</f>
        <v>○</v>
      </c>
      <c r="AB35" s="308"/>
      <c r="AC35" s="309"/>
      <c r="AD35" s="11"/>
      <c r="AE35" s="11"/>
      <c r="AF35" s="11"/>
    </row>
    <row r="36" spans="1:32" s="155" customFormat="1" ht="20.149999999999999" customHeight="1" x14ac:dyDescent="0.2">
      <c r="A36" s="155">
        <f t="shared" si="2"/>
        <v>0</v>
      </c>
      <c r="B36" s="339"/>
      <c r="C36" s="319"/>
      <c r="D36" s="321"/>
      <c r="E36" s="323"/>
      <c r="F36" s="325"/>
      <c r="G36" s="327"/>
      <c r="H36" s="325"/>
      <c r="I36" s="329"/>
      <c r="J36" s="331"/>
      <c r="K36" s="127" t="s">
        <v>23</v>
      </c>
      <c r="L36" s="158">
        <f>IF(AND(Q36="",W36="",Z36="",AC36=""),"",SUM(Q36,W36,Z36,AC36))</f>
        <v>3</v>
      </c>
      <c r="M36" s="311"/>
      <c r="N36" s="126"/>
      <c r="O36" s="159">
        <f>IF(T34="","",T34)</f>
        <v>7</v>
      </c>
      <c r="P36" s="160" t="s">
        <v>14</v>
      </c>
      <c r="Q36" s="161">
        <f>IF(R34="","",R34)</f>
        <v>0</v>
      </c>
      <c r="R36" s="315"/>
      <c r="S36" s="316"/>
      <c r="T36" s="317"/>
      <c r="U36" s="178">
        <v>6</v>
      </c>
      <c r="V36" s="180" t="s">
        <v>14</v>
      </c>
      <c r="W36" s="179">
        <v>0</v>
      </c>
      <c r="X36" s="178">
        <v>4</v>
      </c>
      <c r="Y36" s="180" t="s">
        <v>14</v>
      </c>
      <c r="Z36" s="179">
        <v>3</v>
      </c>
      <c r="AA36" s="178">
        <v>7</v>
      </c>
      <c r="AB36" s="180" t="s">
        <v>14</v>
      </c>
      <c r="AC36" s="179">
        <v>0</v>
      </c>
      <c r="AD36" s="11"/>
      <c r="AE36" s="11"/>
      <c r="AF36" s="11"/>
    </row>
    <row r="37" spans="1:32" s="155" customFormat="1" ht="20.149999999999999" customHeight="1" x14ac:dyDescent="0.2">
      <c r="A37" s="155">
        <f t="shared" si="2"/>
        <v>3</v>
      </c>
      <c r="B37" s="339"/>
      <c r="C37" s="318">
        <v>13</v>
      </c>
      <c r="D37" s="320" t="str">
        <f>参加チーム名!E23</f>
        <v>茨城KOSMOキッズ</v>
      </c>
      <c r="E37" s="322">
        <f>IF(AND(O37="",R37="",X37="",AA37=""),"",COUNTIF(O37:AC37,"○"))</f>
        <v>2</v>
      </c>
      <c r="F37" s="324" t="s">
        <v>14</v>
      </c>
      <c r="G37" s="326" cm="1">
        <f t="array" ref="G37">IF(AND(O37="",R37="",X37:AC37="",AA37=""),"",COUNTIF(O37:AC37,"△"))</f>
        <v>0</v>
      </c>
      <c r="H37" s="324" t="s">
        <v>14</v>
      </c>
      <c r="I37" s="328">
        <f>IF(AND(O37="",R37="",X37="",AA37=""),"",COUNTIF(O37:AC37,"×"))</f>
        <v>2</v>
      </c>
      <c r="J37" s="330">
        <f>IF(E37="","",E37*2+G37*1)</f>
        <v>4</v>
      </c>
      <c r="K37" s="144" t="s">
        <v>22</v>
      </c>
      <c r="L37" s="143">
        <f>IF(AND(O38="",R38="",X38="",AA38=""),"",SUM(O38,R38,X38,AA38,))</f>
        <v>8</v>
      </c>
      <c r="M37" s="310">
        <v>3</v>
      </c>
      <c r="N37" s="126"/>
      <c r="O37" s="307" t="str">
        <f>IF(AND(O38="",Q38=""),"",IF(O38&gt;Q38,"○",IF(O38&lt;Q38,"×","△")))</f>
        <v>○</v>
      </c>
      <c r="P37" s="308"/>
      <c r="Q37" s="309"/>
      <c r="R37" s="307" t="str">
        <f>IF(AND(R38="",T38=""),"",IF(R38&gt;T38,"○",IF(R38&lt;T38,"×","△")))</f>
        <v>×</v>
      </c>
      <c r="S37" s="308"/>
      <c r="T37" s="309"/>
      <c r="U37" s="312"/>
      <c r="V37" s="313"/>
      <c r="W37" s="314"/>
      <c r="X37" s="307" t="str">
        <f>IF(AND(X38="",Z38=""),"",IF(X38&gt;Z38,"○",IF(X38&lt;Z38,"×","△")))</f>
        <v>×</v>
      </c>
      <c r="Y37" s="308"/>
      <c r="Z37" s="309"/>
      <c r="AA37" s="307" t="str">
        <f>IF(AND(AA38="",AC38=""),"",IF(AA38&gt;AC38,"○",IF(AA38&lt;AC38,"×","△")))</f>
        <v>○</v>
      </c>
      <c r="AB37" s="308"/>
      <c r="AC37" s="309"/>
      <c r="AD37" s="11"/>
      <c r="AE37" s="11"/>
      <c r="AF37" s="11"/>
    </row>
    <row r="38" spans="1:32" s="155" customFormat="1" ht="20.149999999999999" customHeight="1" x14ac:dyDescent="0.2">
      <c r="A38" s="155">
        <f t="shared" si="2"/>
        <v>0</v>
      </c>
      <c r="B38" s="339"/>
      <c r="C38" s="319"/>
      <c r="D38" s="321"/>
      <c r="E38" s="323"/>
      <c r="F38" s="325"/>
      <c r="G38" s="327"/>
      <c r="H38" s="325"/>
      <c r="I38" s="329"/>
      <c r="J38" s="331"/>
      <c r="K38" s="127" t="s">
        <v>23</v>
      </c>
      <c r="L38" s="158">
        <f>IF(AND(Q38="",T38="",Z38="",AC38=""),"",SUM(Q38,T38,Z38,AC38))</f>
        <v>12</v>
      </c>
      <c r="M38" s="311"/>
      <c r="N38" s="126"/>
      <c r="O38" s="159">
        <f>IF(W34="","",W34)</f>
        <v>4</v>
      </c>
      <c r="P38" s="160" t="s">
        <v>14</v>
      </c>
      <c r="Q38" s="161">
        <f>IF(U34="","",U34)</f>
        <v>1</v>
      </c>
      <c r="R38" s="159">
        <f>IF(W36="","",W36)</f>
        <v>0</v>
      </c>
      <c r="S38" s="160" t="s">
        <v>14</v>
      </c>
      <c r="T38" s="161">
        <f>IF(U36="","",U36)</f>
        <v>6</v>
      </c>
      <c r="U38" s="315"/>
      <c r="V38" s="316"/>
      <c r="W38" s="317"/>
      <c r="X38" s="178">
        <v>0</v>
      </c>
      <c r="Y38" s="180" t="s">
        <v>14</v>
      </c>
      <c r="Z38" s="179">
        <v>5</v>
      </c>
      <c r="AA38" s="178">
        <v>4</v>
      </c>
      <c r="AB38" s="180" t="s">
        <v>14</v>
      </c>
      <c r="AC38" s="179">
        <v>0</v>
      </c>
      <c r="AD38" s="11"/>
      <c r="AE38" s="11"/>
      <c r="AF38" s="11"/>
    </row>
    <row r="39" spans="1:32" s="155" customFormat="1" ht="20.149999999999999" customHeight="1" x14ac:dyDescent="0.2">
      <c r="A39" s="155">
        <f t="shared" si="2"/>
        <v>2</v>
      </c>
      <c r="B39" s="339"/>
      <c r="C39" s="318">
        <v>14</v>
      </c>
      <c r="D39" s="320" t="str">
        <f>参加チーム名!E24</f>
        <v>OBT Kids 雷神</v>
      </c>
      <c r="E39" s="322">
        <f>IF(AND(R39="",U39="",O39="",AA39=""),"",COUNTIF(O39:AC39,"○"))</f>
        <v>3</v>
      </c>
      <c r="F39" s="324" t="s">
        <v>14</v>
      </c>
      <c r="G39" s="326">
        <f>IF(AND(O39="",R39="",U39="",AA39=""),"",COUNTIF(O39:AC39,"△"))</f>
        <v>0</v>
      </c>
      <c r="H39" s="324" t="s">
        <v>14</v>
      </c>
      <c r="I39" s="328">
        <f>IF(AND(R39="",U39="",O39="",AA39=""),"",COUNTIF(O39:AC39,"×"))</f>
        <v>1</v>
      </c>
      <c r="J39" s="330">
        <f>IF(E39="","",E39*2+G39*1)</f>
        <v>6</v>
      </c>
      <c r="K39" s="144" t="s">
        <v>22</v>
      </c>
      <c r="L39" s="143">
        <f>IF(AND(O40="",R40="",U40="",AA40=""),"",SUM(O40,R40,U40,AA40,))</f>
        <v>21</v>
      </c>
      <c r="M39" s="310">
        <v>2</v>
      </c>
      <c r="N39" s="126"/>
      <c r="O39" s="307" t="str">
        <f>IF(AND(O40="",Q40=""),"",IF(O40&gt;Q40,"○",IF(O40&lt;Q40,"×","△")))</f>
        <v>○</v>
      </c>
      <c r="P39" s="308"/>
      <c r="Q39" s="309"/>
      <c r="R39" s="307" t="str">
        <f>IF(AND(R40="",T40=""),"",IF(R40&gt;T40,"○",IF(R40&lt;T40,"×","△")))</f>
        <v>×</v>
      </c>
      <c r="S39" s="308"/>
      <c r="T39" s="309"/>
      <c r="U39" s="307" t="str">
        <f>IF(AND(U40="",W40=""),"",IF(U40&gt;W40,"○",IF(U40&lt;W40,"×","△")))</f>
        <v>○</v>
      </c>
      <c r="V39" s="308"/>
      <c r="W39" s="309"/>
      <c r="X39" s="312"/>
      <c r="Y39" s="313"/>
      <c r="Z39" s="314"/>
      <c r="AA39" s="307" t="str">
        <f>IF(AND(AA40="",AC40=""),"",IF(AA40&gt;AC40,"○",IF(AA40&lt;AC40,"×","△")))</f>
        <v>○</v>
      </c>
      <c r="AB39" s="308"/>
      <c r="AC39" s="309"/>
      <c r="AD39" s="11"/>
      <c r="AE39" s="11"/>
      <c r="AF39" s="11"/>
    </row>
    <row r="40" spans="1:32" s="155" customFormat="1" ht="20.149999999999999" customHeight="1" x14ac:dyDescent="0.2">
      <c r="A40" s="155">
        <f t="shared" si="2"/>
        <v>0</v>
      </c>
      <c r="B40" s="339"/>
      <c r="C40" s="319"/>
      <c r="D40" s="321"/>
      <c r="E40" s="323"/>
      <c r="F40" s="325"/>
      <c r="G40" s="327"/>
      <c r="H40" s="325"/>
      <c r="I40" s="329"/>
      <c r="J40" s="331"/>
      <c r="K40" s="127" t="s">
        <v>23</v>
      </c>
      <c r="L40" s="158">
        <f>IF(AND(Q40="",T40="",W40="",AC40=""),"",SUM(Q40,T40,W40,AC40))</f>
        <v>4</v>
      </c>
      <c r="M40" s="311"/>
      <c r="N40" s="126"/>
      <c r="O40" s="159">
        <f>IF(Z34="","",Z34)</f>
        <v>6</v>
      </c>
      <c r="P40" s="160" t="s">
        <v>14</v>
      </c>
      <c r="Q40" s="161">
        <f>IF(X34="","",X34)</f>
        <v>0</v>
      </c>
      <c r="R40" s="159">
        <f>IF(Z36="","",Z36)</f>
        <v>3</v>
      </c>
      <c r="S40" s="160" t="s">
        <v>14</v>
      </c>
      <c r="T40" s="161">
        <f>IF(X36="","",X36)</f>
        <v>4</v>
      </c>
      <c r="U40" s="159">
        <f>IF(Z38="","",Z38)</f>
        <v>5</v>
      </c>
      <c r="V40" s="160" t="s">
        <v>14</v>
      </c>
      <c r="W40" s="161">
        <f>IF(X38="","",X38)</f>
        <v>0</v>
      </c>
      <c r="X40" s="315"/>
      <c r="Y40" s="316"/>
      <c r="Z40" s="317"/>
      <c r="AA40" s="178">
        <v>7</v>
      </c>
      <c r="AB40" s="180" t="s">
        <v>14</v>
      </c>
      <c r="AC40" s="179">
        <v>0</v>
      </c>
      <c r="AD40" s="11"/>
      <c r="AE40" s="11"/>
      <c r="AF40" s="11"/>
    </row>
    <row r="41" spans="1:32" s="155" customFormat="1" ht="20.149999999999999" customHeight="1" x14ac:dyDescent="0.2">
      <c r="A41" s="155">
        <f t="shared" si="2"/>
        <v>5</v>
      </c>
      <c r="B41" s="339"/>
      <c r="C41" s="318">
        <v>15</v>
      </c>
      <c r="D41" s="320" t="str">
        <f>参加チーム名!E25</f>
        <v>河和田ボンバーズ・kids</v>
      </c>
      <c r="E41" s="322">
        <f>IF(AND(R41="",U41="",X41="",O41=""),"",COUNTIF(O41:AC41,"○"))</f>
        <v>0</v>
      </c>
      <c r="F41" s="324" t="s">
        <v>14</v>
      </c>
      <c r="G41" s="326">
        <f>IF(AND(O41="",R41="",U41="",X41=""),"",COUNTIF(O41:Z41,"△"))</f>
        <v>0</v>
      </c>
      <c r="H41" s="324" t="s">
        <v>14</v>
      </c>
      <c r="I41" s="328">
        <f>IF(AND(R41="",U41="",X41="",O41=""),"",COUNTIF(O41:AC41,"×"))</f>
        <v>4</v>
      </c>
      <c r="J41" s="330">
        <f>IF(E41="","",E41*2+G41*1)</f>
        <v>0</v>
      </c>
      <c r="K41" s="144" t="s">
        <v>22</v>
      </c>
      <c r="L41" s="143">
        <f>IF(AND(O42="",R42="",U42="",X42=""),"",SUM(O42,R42,U42,X42,))</f>
        <v>1</v>
      </c>
      <c r="M41" s="310">
        <v>5</v>
      </c>
      <c r="N41" s="126"/>
      <c r="O41" s="307" t="str">
        <f>IF(AND(O42="",Q42=""),"",IF(O42&gt;Q42,"○",IF(O42&lt;Q42,"×","△")))</f>
        <v>×</v>
      </c>
      <c r="P41" s="308"/>
      <c r="Q41" s="309"/>
      <c r="R41" s="307" t="str">
        <f>IF(AND(R42="",T42=""),"",IF(R42&gt;T42,"○",IF(R42&lt;T42,"×","△")))</f>
        <v>×</v>
      </c>
      <c r="S41" s="308"/>
      <c r="T41" s="309"/>
      <c r="U41" s="307" t="str">
        <f>IF(AND(U42="",W42=""),"",IF(U42&gt;W42,"○",IF(U42&lt;W42,"×","△")))</f>
        <v>×</v>
      </c>
      <c r="V41" s="308"/>
      <c r="W41" s="309"/>
      <c r="X41" s="307" t="str">
        <f>IF(AND(X42="",Z42=""),"",IF(X42&gt;Z42,"○",IF(X42&lt;Z42,"×","△")))</f>
        <v>×</v>
      </c>
      <c r="Y41" s="308"/>
      <c r="Z41" s="309"/>
      <c r="AA41" s="312"/>
      <c r="AB41" s="313"/>
      <c r="AC41" s="314"/>
      <c r="AD41" s="11"/>
      <c r="AE41" s="11"/>
      <c r="AF41" s="11"/>
    </row>
    <row r="42" spans="1:32" s="155" customFormat="1" ht="20.149999999999999" customHeight="1" x14ac:dyDescent="0.2">
      <c r="A42" s="155">
        <f t="shared" si="2"/>
        <v>0</v>
      </c>
      <c r="B42" s="340"/>
      <c r="C42" s="319"/>
      <c r="D42" s="321"/>
      <c r="E42" s="323"/>
      <c r="F42" s="325"/>
      <c r="G42" s="327"/>
      <c r="H42" s="325"/>
      <c r="I42" s="329"/>
      <c r="J42" s="331"/>
      <c r="K42" s="127" t="s">
        <v>23</v>
      </c>
      <c r="L42" s="158">
        <f>IF(AND(Q42="",T42="",W42="",Z42=""),"",SUM(Q42,T42,W42,Z42))</f>
        <v>23</v>
      </c>
      <c r="M42" s="311"/>
      <c r="N42" s="126"/>
      <c r="O42" s="159">
        <f>IF(AC34="","",AC34)</f>
        <v>1</v>
      </c>
      <c r="P42" s="160" t="s">
        <v>14</v>
      </c>
      <c r="Q42" s="161">
        <f>IF(AA34="","",AA34)</f>
        <v>5</v>
      </c>
      <c r="R42" s="159">
        <f>IF(AC36="","",AC36)</f>
        <v>0</v>
      </c>
      <c r="S42" s="160" t="s">
        <v>14</v>
      </c>
      <c r="T42" s="161">
        <f>IF(AA36="","",AA36)</f>
        <v>7</v>
      </c>
      <c r="U42" s="159">
        <f>IF(AC38="","",AC38)</f>
        <v>0</v>
      </c>
      <c r="V42" s="160" t="s">
        <v>14</v>
      </c>
      <c r="W42" s="161">
        <f>IF(AA38="","",AA38)</f>
        <v>4</v>
      </c>
      <c r="X42" s="159">
        <f>IF(AC40="","",AC40)</f>
        <v>0</v>
      </c>
      <c r="Y42" s="160" t="s">
        <v>14</v>
      </c>
      <c r="Z42" s="161">
        <f>IF(AA40="","",AA40)</f>
        <v>7</v>
      </c>
      <c r="AA42" s="315"/>
      <c r="AB42" s="316"/>
      <c r="AC42" s="317"/>
      <c r="AD42" s="11"/>
      <c r="AE42" s="11"/>
      <c r="AF42" s="11"/>
    </row>
    <row r="43" spans="1:32" ht="20.149999999999999" customHeight="1" x14ac:dyDescent="0.2">
      <c r="B43" s="118"/>
      <c r="C43" s="111"/>
      <c r="D43" s="113"/>
      <c r="E43" s="114"/>
      <c r="F43" s="114"/>
      <c r="G43" s="114"/>
      <c r="H43" s="114"/>
      <c r="I43" s="114"/>
      <c r="J43" s="114"/>
      <c r="K43" s="114"/>
      <c r="L43" s="114"/>
      <c r="M43" s="99"/>
      <c r="N43" s="112"/>
      <c r="O43" s="98"/>
      <c r="P43" s="115"/>
      <c r="Q43" s="98"/>
      <c r="R43" s="98"/>
      <c r="S43" s="115"/>
      <c r="T43" s="98"/>
      <c r="U43" s="98"/>
      <c r="V43" s="115"/>
      <c r="W43" s="98"/>
      <c r="X43" s="116"/>
      <c r="Y43" s="116"/>
      <c r="Z43" s="116"/>
      <c r="AA43" s="89"/>
      <c r="AB43" s="89"/>
      <c r="AC43" s="89"/>
      <c r="AD43" s="63"/>
    </row>
    <row r="44" spans="1:32" ht="20.399999999999999" customHeight="1" x14ac:dyDescent="0.2">
      <c r="B44" s="337" t="s">
        <v>30</v>
      </c>
      <c r="C44" s="337"/>
      <c r="D44" s="337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63"/>
      <c r="AB44" s="63"/>
      <c r="AC44" s="63"/>
      <c r="AD44" s="63"/>
    </row>
    <row r="45" spans="1:32" ht="9" customHeight="1" x14ac:dyDescent="0.2"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63"/>
      <c r="AB45" s="63"/>
      <c r="AC45" s="63"/>
      <c r="AD45" s="63"/>
    </row>
    <row r="46" spans="1:32" s="155" customFormat="1" ht="20.149999999999999" customHeight="1" x14ac:dyDescent="0.2">
      <c r="B46" s="357" t="s">
        <v>24</v>
      </c>
      <c r="C46" s="156"/>
      <c r="D46" s="157"/>
      <c r="E46" s="341" t="s">
        <v>18</v>
      </c>
      <c r="F46" s="342"/>
      <c r="G46" s="342"/>
      <c r="H46" s="342"/>
      <c r="I46" s="343"/>
      <c r="J46" s="125" t="s">
        <v>19</v>
      </c>
      <c r="K46" s="332" t="s">
        <v>20</v>
      </c>
      <c r="L46" s="334"/>
      <c r="M46" s="125" t="s">
        <v>21</v>
      </c>
      <c r="N46" s="126"/>
      <c r="O46" s="332">
        <v>21</v>
      </c>
      <c r="P46" s="333"/>
      <c r="Q46" s="334"/>
      <c r="R46" s="332">
        <v>22</v>
      </c>
      <c r="S46" s="333"/>
      <c r="T46" s="334"/>
      <c r="U46" s="332">
        <v>23</v>
      </c>
      <c r="V46" s="333"/>
      <c r="W46" s="334"/>
      <c r="X46" s="332">
        <v>24</v>
      </c>
      <c r="Y46" s="333"/>
      <c r="Z46" s="334"/>
      <c r="AA46" s="332">
        <v>25</v>
      </c>
      <c r="AB46" s="333"/>
      <c r="AC46" s="334"/>
      <c r="AD46" s="11"/>
      <c r="AE46" s="11"/>
      <c r="AF46" s="11"/>
    </row>
    <row r="47" spans="1:32" s="155" customFormat="1" ht="20.149999999999999" customHeight="1" x14ac:dyDescent="0.2">
      <c r="A47" s="155">
        <f>M47</f>
        <v>4</v>
      </c>
      <c r="B47" s="358"/>
      <c r="C47" s="344">
        <v>21</v>
      </c>
      <c r="D47" s="320" t="str">
        <f>参加チーム名!E29</f>
        <v>竹島フェニックス</v>
      </c>
      <c r="E47" s="322">
        <f>IF(AND(R47="",U47="",X47="",AA47=""),"",COUNTIF(R47:AC47,"○"))</f>
        <v>1</v>
      </c>
      <c r="F47" s="324" t="s">
        <v>14</v>
      </c>
      <c r="G47" s="326">
        <f>IF(AND(R47="",U47="",X47="",AA47=""),"",COUNTIF(R47:AC47,"△"))</f>
        <v>0</v>
      </c>
      <c r="H47" s="324" t="s">
        <v>14</v>
      </c>
      <c r="I47" s="328">
        <f>IF(AND(R47="",U47="",X47="",AA47=""),"",COUNTIF(R47:AC47,"×"))</f>
        <v>2</v>
      </c>
      <c r="J47" s="330">
        <f>IF(E47="","",E47*2+G47*1)</f>
        <v>2</v>
      </c>
      <c r="K47" s="138" t="s">
        <v>22</v>
      </c>
      <c r="L47" s="124">
        <f>IF(AND(R48="",U48="",X48="",AA48=""),"",SUM(R48,U48,X48,AA48,))</f>
        <v>11</v>
      </c>
      <c r="M47" s="310">
        <v>4</v>
      </c>
      <c r="N47" s="126"/>
      <c r="O47" s="312"/>
      <c r="P47" s="313"/>
      <c r="Q47" s="314"/>
      <c r="R47" s="387" t="str">
        <f>IF(AND(R48="",T48=""),"",IF(R48&gt;T48,"○",IF(R48&lt;T48,"×","△")))</f>
        <v/>
      </c>
      <c r="S47" s="388"/>
      <c r="T47" s="389"/>
      <c r="U47" s="307" t="str">
        <f>IF(AND(U48="",W48=""),"",IF(U48&gt;W48,"○",IF(U48&lt;W48,"×","△")))</f>
        <v>×</v>
      </c>
      <c r="V47" s="308"/>
      <c r="W47" s="309"/>
      <c r="X47" s="307" t="str">
        <f>IF(AND(X48="",Z48=""),"",IF(X48&gt;Z48,"○",IF(X48&lt;Z48,"×","△")))</f>
        <v>×</v>
      </c>
      <c r="Y47" s="308"/>
      <c r="Z47" s="309"/>
      <c r="AA47" s="307" t="str">
        <f>IF(AND(AA48="",AC48=""),"",IF(AA48&gt;AC48,"○",IF(AA48&lt;AC48,"×","△")))</f>
        <v>○</v>
      </c>
      <c r="AB47" s="308"/>
      <c r="AC47" s="309"/>
      <c r="AD47" s="11"/>
      <c r="AE47" s="11"/>
      <c r="AF47" s="11"/>
    </row>
    <row r="48" spans="1:32" s="155" customFormat="1" ht="20.149999999999999" customHeight="1" x14ac:dyDescent="0.2">
      <c r="A48" s="155">
        <f t="shared" ref="A48:A56" si="3">M48</f>
        <v>0</v>
      </c>
      <c r="B48" s="358"/>
      <c r="C48" s="345"/>
      <c r="D48" s="321"/>
      <c r="E48" s="323"/>
      <c r="F48" s="325"/>
      <c r="G48" s="327"/>
      <c r="H48" s="325"/>
      <c r="I48" s="329"/>
      <c r="J48" s="331"/>
      <c r="K48" s="127" t="s">
        <v>23</v>
      </c>
      <c r="L48" s="158">
        <f>IF(AND(T48="",W48="",Z48="",AC48=""),"",SUM(T48,W48,Z48,AC48))</f>
        <v>15</v>
      </c>
      <c r="M48" s="311"/>
      <c r="N48" s="126"/>
      <c r="O48" s="315"/>
      <c r="P48" s="316"/>
      <c r="Q48" s="317"/>
      <c r="R48" s="240"/>
      <c r="S48" s="241" t="s">
        <v>14</v>
      </c>
      <c r="T48" s="242"/>
      <c r="U48" s="178">
        <v>3</v>
      </c>
      <c r="V48" s="180" t="s">
        <v>14</v>
      </c>
      <c r="W48" s="179">
        <v>6</v>
      </c>
      <c r="X48" s="178">
        <v>1</v>
      </c>
      <c r="Y48" s="180" t="s">
        <v>14</v>
      </c>
      <c r="Z48" s="179">
        <v>5</v>
      </c>
      <c r="AA48" s="178">
        <v>7</v>
      </c>
      <c r="AB48" s="180" t="s">
        <v>14</v>
      </c>
      <c r="AC48" s="179">
        <v>4</v>
      </c>
      <c r="AD48" s="11"/>
      <c r="AE48" s="11"/>
      <c r="AF48" s="11"/>
    </row>
    <row r="49" spans="1:32" s="155" customFormat="1" ht="20.149999999999999" customHeight="1" x14ac:dyDescent="0.2">
      <c r="A49" s="155">
        <f t="shared" si="3"/>
        <v>0</v>
      </c>
      <c r="B49" s="358"/>
      <c r="C49" s="344">
        <v>22</v>
      </c>
      <c r="D49" s="346" t="str">
        <f>参加チーム名!E30</f>
        <v>笠間リトルフォックス</v>
      </c>
      <c r="E49" s="322" t="str">
        <f>IF(AND(O49="",U49="",X49="",AA49=""),"",COUNTIF(O49:AC49,"○"))</f>
        <v/>
      </c>
      <c r="F49" s="324" t="s">
        <v>14</v>
      </c>
      <c r="G49" s="326" t="str" cm="1">
        <f t="array" ref="G49">IF(AND(O49="",U49="",X49:AC49="",AA49=""),"",COUNTIF(O49:AC49,"△"))</f>
        <v/>
      </c>
      <c r="H49" s="324" t="s">
        <v>14</v>
      </c>
      <c r="I49" s="328" t="str">
        <f>IF(AND(O49="",U49="",X49="",AA49=""),"",COUNTIF(O49:AC49,"×"))</f>
        <v/>
      </c>
      <c r="J49" s="330" t="str">
        <f>IF(E49="","",E49*2+G49*1)</f>
        <v/>
      </c>
      <c r="K49" s="138" t="s">
        <v>22</v>
      </c>
      <c r="L49" s="124" t="str">
        <f>IF(AND(O50="",U50="",X50="",AA50=""),"",SUM(O50,U50,X50,AA50,))</f>
        <v/>
      </c>
      <c r="M49" s="310"/>
      <c r="N49" s="126"/>
      <c r="O49" s="387" t="str">
        <f>IF(AND(O50="",Q50=""),"",IF(O50&gt;Q50,"○",IF(O50&lt;Q50,"×","△")))</f>
        <v/>
      </c>
      <c r="P49" s="388"/>
      <c r="Q49" s="389"/>
      <c r="R49" s="312"/>
      <c r="S49" s="313"/>
      <c r="T49" s="314"/>
      <c r="U49" s="387" t="str">
        <f>IF(AND(U50="",W50=""),"",IF(U50&gt;W50,"○",IF(U50&lt;W50,"×","△")))</f>
        <v/>
      </c>
      <c r="V49" s="388"/>
      <c r="W49" s="389"/>
      <c r="X49" s="387" t="str">
        <f>IF(AND(X50="",Z50=""),"",IF(X50&gt;Z50,"○",IF(X50&lt;Z50,"×","△")))</f>
        <v/>
      </c>
      <c r="Y49" s="388"/>
      <c r="Z49" s="389"/>
      <c r="AA49" s="387" t="str">
        <f>IF(AND(AA50="",AC50=""),"",IF(AA50&gt;AC50,"○",IF(AA50&lt;AC50,"×","△")))</f>
        <v/>
      </c>
      <c r="AB49" s="388"/>
      <c r="AC49" s="389"/>
      <c r="AD49" s="11"/>
      <c r="AE49" s="11"/>
      <c r="AF49" s="11"/>
    </row>
    <row r="50" spans="1:32" s="155" customFormat="1" ht="20.149999999999999" customHeight="1" x14ac:dyDescent="0.2">
      <c r="A50" s="155">
        <f t="shared" si="3"/>
        <v>0</v>
      </c>
      <c r="B50" s="358"/>
      <c r="C50" s="345"/>
      <c r="D50" s="347"/>
      <c r="E50" s="323"/>
      <c r="F50" s="325"/>
      <c r="G50" s="327"/>
      <c r="H50" s="325"/>
      <c r="I50" s="329"/>
      <c r="J50" s="331"/>
      <c r="K50" s="127" t="s">
        <v>23</v>
      </c>
      <c r="L50" s="158" t="str">
        <f>IF(AND(Q50="",W50="",Z50="",AC50=""),"",SUM(Q50,W50,Z50,AC50))</f>
        <v/>
      </c>
      <c r="M50" s="311"/>
      <c r="N50" s="126"/>
      <c r="O50" s="237" t="str">
        <f>IF(T48="","",T48)</f>
        <v/>
      </c>
      <c r="P50" s="238" t="s">
        <v>14</v>
      </c>
      <c r="Q50" s="239" t="str">
        <f>IF(R48="","",R48)</f>
        <v/>
      </c>
      <c r="R50" s="315"/>
      <c r="S50" s="316"/>
      <c r="T50" s="317"/>
      <c r="U50" s="240"/>
      <c r="V50" s="241" t="s">
        <v>14</v>
      </c>
      <c r="W50" s="242"/>
      <c r="X50" s="240"/>
      <c r="Y50" s="241" t="s">
        <v>14</v>
      </c>
      <c r="Z50" s="242"/>
      <c r="AA50" s="240"/>
      <c r="AB50" s="241" t="s">
        <v>14</v>
      </c>
      <c r="AC50" s="242"/>
      <c r="AD50" s="11"/>
      <c r="AE50" s="11"/>
      <c r="AF50" s="11"/>
    </row>
    <row r="51" spans="1:32" s="155" customFormat="1" ht="20.149999999999999" customHeight="1" x14ac:dyDescent="0.2">
      <c r="A51" s="155">
        <f t="shared" si="3"/>
        <v>1</v>
      </c>
      <c r="B51" s="358"/>
      <c r="C51" s="344">
        <v>23</v>
      </c>
      <c r="D51" s="320" t="str">
        <f>参加チーム名!E31</f>
        <v>ＵＬＴＩＭＡＴＥ　ＳＭＩＬＥ</v>
      </c>
      <c r="E51" s="322">
        <f>IF(AND(O51="",R51="",X51="",AA51=""),"",COUNTIF(O51:AC51,"○"))</f>
        <v>2</v>
      </c>
      <c r="F51" s="324" t="s">
        <v>14</v>
      </c>
      <c r="G51" s="326" cm="1">
        <f t="array" ref="G51">IF(AND(O51="",R51="",X51:AC51="",AA51=""),"",COUNTIF(O51:AC51,"△"))</f>
        <v>0</v>
      </c>
      <c r="H51" s="324" t="s">
        <v>14</v>
      </c>
      <c r="I51" s="328">
        <f>IF(AND(O51="",R51="",X51="",AA51=""),"",COUNTIF(O51:AC51,"×"))</f>
        <v>1</v>
      </c>
      <c r="J51" s="330">
        <f>IF(E51="","",E51*2+G51*1)</f>
        <v>4</v>
      </c>
      <c r="K51" s="138" t="s">
        <v>22</v>
      </c>
      <c r="L51" s="124">
        <f>IF(AND(O52="",R52="",X52="",AA52=""),"",SUM(O52,R52,X52,AA52,))</f>
        <v>14</v>
      </c>
      <c r="M51" s="310">
        <v>1</v>
      </c>
      <c r="N51" s="126"/>
      <c r="O51" s="307" t="str">
        <f>IF(AND(O52="",Q52=""),"",IF(O52&gt;Q52,"○",IF(O52&lt;Q52,"×","△")))</f>
        <v>○</v>
      </c>
      <c r="P51" s="308"/>
      <c r="Q51" s="309"/>
      <c r="R51" s="387" t="str">
        <f>IF(AND(R52="",T52=""),"",IF(R52&gt;T52,"○",IF(R52&lt;T52,"×","△")))</f>
        <v/>
      </c>
      <c r="S51" s="388"/>
      <c r="T51" s="389"/>
      <c r="U51" s="312"/>
      <c r="V51" s="313"/>
      <c r="W51" s="314"/>
      <c r="X51" s="307" t="str">
        <f>IF(AND(X52="",Z52=""),"",IF(X52&gt;Z52,"○",IF(X52&lt;Z52,"×","△")))</f>
        <v>○</v>
      </c>
      <c r="Y51" s="308"/>
      <c r="Z51" s="309"/>
      <c r="AA51" s="307" t="str">
        <f>IF(AND(AA52="",AC52=""),"",IF(AA52&gt;AC52,"○",IF(AA52&lt;AC52,"×","△")))</f>
        <v>×</v>
      </c>
      <c r="AB51" s="308"/>
      <c r="AC51" s="309"/>
      <c r="AD51" s="11"/>
      <c r="AE51" s="11"/>
      <c r="AF51" s="11"/>
    </row>
    <row r="52" spans="1:32" s="155" customFormat="1" ht="20.149999999999999" customHeight="1" x14ac:dyDescent="0.2">
      <c r="A52" s="155">
        <f t="shared" si="3"/>
        <v>0</v>
      </c>
      <c r="B52" s="358"/>
      <c r="C52" s="345"/>
      <c r="D52" s="321"/>
      <c r="E52" s="323"/>
      <c r="F52" s="325"/>
      <c r="G52" s="327"/>
      <c r="H52" s="325"/>
      <c r="I52" s="329"/>
      <c r="J52" s="331"/>
      <c r="K52" s="127" t="s">
        <v>23</v>
      </c>
      <c r="L52" s="158">
        <f>IF(AND(Q52="",T52="",Z52="",AC52=""),"",SUM(Q52,T52,Z52,AC52))</f>
        <v>13</v>
      </c>
      <c r="M52" s="311"/>
      <c r="N52" s="126"/>
      <c r="O52" s="159">
        <f>IF(W48="","",W48)</f>
        <v>6</v>
      </c>
      <c r="P52" s="160" t="s">
        <v>14</v>
      </c>
      <c r="Q52" s="161">
        <f>IF(U48="","",U48)</f>
        <v>3</v>
      </c>
      <c r="R52" s="237" t="str">
        <f>IF(W50="","",W50)</f>
        <v/>
      </c>
      <c r="S52" s="238" t="s">
        <v>14</v>
      </c>
      <c r="T52" s="239" t="str">
        <f>IF(U50="","",U50)</f>
        <v/>
      </c>
      <c r="U52" s="315"/>
      <c r="V52" s="316"/>
      <c r="W52" s="317"/>
      <c r="X52" s="178">
        <v>6</v>
      </c>
      <c r="Y52" s="180" t="s">
        <v>14</v>
      </c>
      <c r="Z52" s="179">
        <v>3</v>
      </c>
      <c r="AA52" s="178">
        <v>2</v>
      </c>
      <c r="AB52" s="180" t="s">
        <v>14</v>
      </c>
      <c r="AC52" s="179">
        <v>7</v>
      </c>
      <c r="AD52" s="11"/>
      <c r="AE52" s="11"/>
      <c r="AF52" s="11"/>
    </row>
    <row r="53" spans="1:32" s="155" customFormat="1" ht="20.149999999999999" customHeight="1" x14ac:dyDescent="0.2">
      <c r="A53" s="155">
        <f t="shared" si="3"/>
        <v>2</v>
      </c>
      <c r="B53" s="358"/>
      <c r="C53" s="344">
        <v>24</v>
      </c>
      <c r="D53" s="320" t="str">
        <f>参加チーム名!E32</f>
        <v>水戸VICTORY</v>
      </c>
      <c r="E53" s="322">
        <f>IF(AND(R53="",U53="",O53="",AA53=""),"",COUNTIF(O53:AC53,"○"))</f>
        <v>2</v>
      </c>
      <c r="F53" s="324" t="s">
        <v>14</v>
      </c>
      <c r="G53" s="326">
        <f>IF(AND(O53="",R53="",U53="",AA53=""),"",COUNTIF(O53:AC53,"△"))</f>
        <v>0</v>
      </c>
      <c r="H53" s="324" t="s">
        <v>14</v>
      </c>
      <c r="I53" s="328">
        <f>IF(AND(R53="",U53="",O53="",AA53=""),"",COUNTIF(O53:AC53,"×"))</f>
        <v>1</v>
      </c>
      <c r="J53" s="330">
        <f>IF(E53="","",E53*2+G53*1)</f>
        <v>4</v>
      </c>
      <c r="K53" s="138" t="s">
        <v>22</v>
      </c>
      <c r="L53" s="124">
        <f>IF(AND(O54="",R54="",U54="",AA54=""),"",SUM(O54,R54,U54,AA54,))</f>
        <v>13</v>
      </c>
      <c r="M53" s="310">
        <v>2</v>
      </c>
      <c r="N53" s="126"/>
      <c r="O53" s="307" t="str">
        <f>IF(AND(O54="",Q54=""),"",IF(O54&gt;Q54,"○",IF(O54&lt;Q54,"×","△")))</f>
        <v>○</v>
      </c>
      <c r="P53" s="308"/>
      <c r="Q53" s="309"/>
      <c r="R53" s="387" t="str">
        <f>IF(AND(R54="",T54=""),"",IF(R54&gt;T54,"○",IF(R54&lt;T54,"×","△")))</f>
        <v/>
      </c>
      <c r="S53" s="388"/>
      <c r="T53" s="389"/>
      <c r="U53" s="307" t="str">
        <f>IF(AND(U54="",W54=""),"",IF(U54&gt;W54,"○",IF(U54&lt;W54,"×","△")))</f>
        <v>×</v>
      </c>
      <c r="V53" s="308"/>
      <c r="W53" s="309"/>
      <c r="X53" s="312"/>
      <c r="Y53" s="313"/>
      <c r="Z53" s="314"/>
      <c r="AA53" s="307" t="str">
        <f>IF(AND(AA54="",AC54=""),"",IF(AA54&gt;AC54,"○",IF(AA54&lt;AC54,"×","△")))</f>
        <v>○</v>
      </c>
      <c r="AB53" s="308"/>
      <c r="AC53" s="309"/>
      <c r="AD53" s="11"/>
      <c r="AE53" s="11"/>
      <c r="AF53" s="11"/>
    </row>
    <row r="54" spans="1:32" s="155" customFormat="1" ht="20.149999999999999" customHeight="1" x14ac:dyDescent="0.2">
      <c r="A54" s="155">
        <f t="shared" si="3"/>
        <v>0</v>
      </c>
      <c r="B54" s="358"/>
      <c r="C54" s="345"/>
      <c r="D54" s="321"/>
      <c r="E54" s="323"/>
      <c r="F54" s="325"/>
      <c r="G54" s="327"/>
      <c r="H54" s="325"/>
      <c r="I54" s="329"/>
      <c r="J54" s="331"/>
      <c r="K54" s="127" t="s">
        <v>23</v>
      </c>
      <c r="L54" s="158">
        <f>IF(AND(Q54="",T54="",W54="",AC54=""),"",SUM(Q54,T54,W54,AC54))</f>
        <v>9</v>
      </c>
      <c r="M54" s="311"/>
      <c r="N54" s="126"/>
      <c r="O54" s="159">
        <f>IF(Z48="","",Z48)</f>
        <v>5</v>
      </c>
      <c r="P54" s="160" t="s">
        <v>14</v>
      </c>
      <c r="Q54" s="161">
        <f>IF(X48="","",X48)</f>
        <v>1</v>
      </c>
      <c r="R54" s="237" t="str">
        <f>IF(Z50="","",Z50)</f>
        <v/>
      </c>
      <c r="S54" s="238" t="s">
        <v>14</v>
      </c>
      <c r="T54" s="239" t="str">
        <f>IF(X50="","",X50)</f>
        <v/>
      </c>
      <c r="U54" s="159">
        <f>IF(Z52="","",Z52)</f>
        <v>3</v>
      </c>
      <c r="V54" s="160" t="s">
        <v>14</v>
      </c>
      <c r="W54" s="161">
        <f>IF(X52="","",X52)</f>
        <v>6</v>
      </c>
      <c r="X54" s="315"/>
      <c r="Y54" s="316"/>
      <c r="Z54" s="317"/>
      <c r="AA54" s="178">
        <v>5</v>
      </c>
      <c r="AB54" s="180" t="s">
        <v>14</v>
      </c>
      <c r="AC54" s="179">
        <v>2</v>
      </c>
      <c r="AD54" s="11"/>
      <c r="AE54" s="11"/>
      <c r="AF54" s="11"/>
    </row>
    <row r="55" spans="1:32" s="155" customFormat="1" ht="20.149999999999999" customHeight="1" x14ac:dyDescent="0.2">
      <c r="A55" s="155">
        <f t="shared" si="3"/>
        <v>3</v>
      </c>
      <c r="B55" s="358"/>
      <c r="C55" s="344">
        <v>25</v>
      </c>
      <c r="D55" s="320" t="str">
        <f>参加チーム名!E33</f>
        <v>梅が丘子ども会ＤＢ</v>
      </c>
      <c r="E55" s="322">
        <f>IF(AND(R55="",U55="",X55="",O55=""),"",COUNTIF(O55:AC55,"○"))</f>
        <v>1</v>
      </c>
      <c r="F55" s="324" t="s">
        <v>14</v>
      </c>
      <c r="G55" s="326">
        <f>IF(AND(O55="",R55="",U55="",X55=""),"",COUNTIF(O55:Z55,"△"))</f>
        <v>0</v>
      </c>
      <c r="H55" s="324" t="s">
        <v>14</v>
      </c>
      <c r="I55" s="328">
        <f>IF(AND(R55="",U55="",X55="",O55=""),"",COUNTIF(O55:AC55,"×"))</f>
        <v>2</v>
      </c>
      <c r="J55" s="330">
        <f>IF(E55="","",E55*2+G55*1)</f>
        <v>2</v>
      </c>
      <c r="K55" s="138" t="s">
        <v>22</v>
      </c>
      <c r="L55" s="124">
        <f>IF(AND(O56="",R56="",U56="",X56=""),"",SUM(O56,R56,U56,X56,))</f>
        <v>13</v>
      </c>
      <c r="M55" s="310">
        <v>3</v>
      </c>
      <c r="N55" s="126"/>
      <c r="O55" s="307" t="str">
        <f>IF(AND(O56="",Q56=""),"",IF(O56&gt;Q56,"○",IF(O56&lt;Q56,"×","△")))</f>
        <v>×</v>
      </c>
      <c r="P55" s="308"/>
      <c r="Q55" s="309"/>
      <c r="R55" s="387" t="str">
        <f>IF(AND(R56="",T56=""),"",IF(R56&gt;T56,"○",IF(R56&lt;T56,"×","△")))</f>
        <v/>
      </c>
      <c r="S55" s="388"/>
      <c r="T55" s="389"/>
      <c r="U55" s="307" t="str">
        <f>IF(AND(U56="",W56=""),"",IF(U56&gt;W56,"○",IF(U56&lt;W56,"×","△")))</f>
        <v>○</v>
      </c>
      <c r="V55" s="308"/>
      <c r="W55" s="309"/>
      <c r="X55" s="307" t="str">
        <f>IF(AND(X56="",Z56=""),"",IF(X56&gt;Z56,"○",IF(X56&lt;Z56,"×","△")))</f>
        <v>×</v>
      </c>
      <c r="Y55" s="308"/>
      <c r="Z55" s="309"/>
      <c r="AA55" s="312"/>
      <c r="AB55" s="313"/>
      <c r="AC55" s="314"/>
      <c r="AD55" s="11"/>
      <c r="AE55" s="11"/>
      <c r="AF55" s="11"/>
    </row>
    <row r="56" spans="1:32" s="155" customFormat="1" ht="20.149999999999999" customHeight="1" x14ac:dyDescent="0.2">
      <c r="A56" s="155">
        <f t="shared" si="3"/>
        <v>0</v>
      </c>
      <c r="B56" s="359"/>
      <c r="C56" s="345"/>
      <c r="D56" s="321"/>
      <c r="E56" s="323"/>
      <c r="F56" s="325"/>
      <c r="G56" s="327"/>
      <c r="H56" s="325"/>
      <c r="I56" s="329"/>
      <c r="J56" s="331"/>
      <c r="K56" s="127" t="s">
        <v>23</v>
      </c>
      <c r="L56" s="158">
        <f>IF(AND(Q56="",T56="",W56="",Z56=""),"",SUM(Q56,T56,W56,Z56))</f>
        <v>14</v>
      </c>
      <c r="M56" s="311"/>
      <c r="N56" s="126"/>
      <c r="O56" s="159">
        <f>IF(AC48="","",AC48)</f>
        <v>4</v>
      </c>
      <c r="P56" s="160" t="s">
        <v>14</v>
      </c>
      <c r="Q56" s="161">
        <f>IF(AA48="","",AA48)</f>
        <v>7</v>
      </c>
      <c r="R56" s="237" t="str">
        <f>IF(AC50="","",AC50)</f>
        <v/>
      </c>
      <c r="S56" s="238" t="s">
        <v>14</v>
      </c>
      <c r="T56" s="239" t="str">
        <f>IF(AA50="","",AA50)</f>
        <v/>
      </c>
      <c r="U56" s="159">
        <f>IF(AC52="","",AC52)</f>
        <v>7</v>
      </c>
      <c r="V56" s="160" t="s">
        <v>14</v>
      </c>
      <c r="W56" s="161">
        <f>IF(AA52="","",AA52)</f>
        <v>2</v>
      </c>
      <c r="X56" s="159">
        <f>IF(AC54="","",AC54)</f>
        <v>2</v>
      </c>
      <c r="Y56" s="160" t="s">
        <v>14</v>
      </c>
      <c r="Z56" s="161">
        <f>IF(AA54="","",AA54)</f>
        <v>5</v>
      </c>
      <c r="AA56" s="315"/>
      <c r="AB56" s="316"/>
      <c r="AC56" s="317"/>
      <c r="AD56" s="11"/>
      <c r="AE56" s="11"/>
      <c r="AF56" s="11"/>
    </row>
    <row r="57" spans="1:32" ht="9" customHeight="1" x14ac:dyDescent="0.2"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63"/>
      <c r="AB57" s="63"/>
      <c r="AC57" s="63"/>
      <c r="AD57" s="63"/>
    </row>
    <row r="58" spans="1:32" ht="20.149999999999999" customHeight="1" x14ac:dyDescent="0.2">
      <c r="B58" s="360" t="s">
        <v>25</v>
      </c>
      <c r="C58" s="18"/>
      <c r="D58" s="19"/>
      <c r="E58" s="379" t="s">
        <v>18</v>
      </c>
      <c r="F58" s="380"/>
      <c r="G58" s="380"/>
      <c r="H58" s="380"/>
      <c r="I58" s="381"/>
      <c r="J58" s="22" t="s">
        <v>19</v>
      </c>
      <c r="K58" s="382" t="s">
        <v>20</v>
      </c>
      <c r="L58" s="383"/>
      <c r="M58" s="25" t="s">
        <v>21</v>
      </c>
      <c r="N58" s="26"/>
      <c r="O58" s="384">
        <v>26</v>
      </c>
      <c r="P58" s="385"/>
      <c r="Q58" s="386"/>
      <c r="R58" s="384">
        <v>27</v>
      </c>
      <c r="S58" s="385"/>
      <c r="T58" s="386"/>
      <c r="U58" s="384">
        <v>28</v>
      </c>
      <c r="V58" s="385"/>
      <c r="W58" s="386"/>
      <c r="X58" s="384">
        <v>29</v>
      </c>
      <c r="Y58" s="385"/>
      <c r="Z58" s="386"/>
      <c r="AA58" s="119"/>
      <c r="AB58" s="116"/>
      <c r="AC58" s="116"/>
      <c r="AD58" s="63"/>
    </row>
    <row r="59" spans="1:32" ht="20.149999999999999" customHeight="1" x14ac:dyDescent="0.2">
      <c r="A59" s="7">
        <f>M59</f>
        <v>1</v>
      </c>
      <c r="B59" s="361"/>
      <c r="C59" s="363">
        <v>26</v>
      </c>
      <c r="D59" s="365" t="str">
        <f>参加チーム名!E34</f>
        <v>ST Enjoys</v>
      </c>
      <c r="E59" s="367">
        <f>IF(AND(R59="",U59="",X59="",AA59=""),"",COUNTIF(R59:AC59,"○"))</f>
        <v>2</v>
      </c>
      <c r="F59" s="369" t="s">
        <v>14</v>
      </c>
      <c r="G59" s="326">
        <f>IF(AND(R59="",U59="",X59="",AA59=""),"",COUNTIF(R59:AC59,"△"))</f>
        <v>0</v>
      </c>
      <c r="H59" s="369" t="s">
        <v>14</v>
      </c>
      <c r="I59" s="348">
        <f>IF(AND(R59="",U59="",X59="",AA59=""),"",COUNTIF(R59:AC59,"×"))</f>
        <v>1</v>
      </c>
      <c r="J59" s="350">
        <f>IF(E59="","",E59*2+G59*1)</f>
        <v>4</v>
      </c>
      <c r="K59" s="23" t="s">
        <v>22</v>
      </c>
      <c r="L59" s="24">
        <f>IF(AND(R60="",U60="",X60="",AA60=""),"",SUM(R60,U60,X60,AA60,))</f>
        <v>15</v>
      </c>
      <c r="M59" s="352">
        <v>1</v>
      </c>
      <c r="N59" s="26"/>
      <c r="O59" s="371"/>
      <c r="P59" s="372"/>
      <c r="Q59" s="373"/>
      <c r="R59" s="354" t="str">
        <f>IF(AND(R60="",T60=""),"",IF(R60&gt;T60,"○",IF(R60&lt;T60,"×","△")))</f>
        <v>×</v>
      </c>
      <c r="S59" s="355"/>
      <c r="T59" s="356"/>
      <c r="U59" s="354" t="str">
        <f>IF(AND(U60="",W60=""),"",IF(U60&gt;W60,"○",IF(U60&lt;W60,"×","△")))</f>
        <v>○</v>
      </c>
      <c r="V59" s="355"/>
      <c r="W59" s="356"/>
      <c r="X59" s="354" t="str">
        <f>IF(AND(X60="",Z60=""),"",IF(X60&gt;Z60,"○",IF(X60&lt;Z60,"×","△")))</f>
        <v>○</v>
      </c>
      <c r="Y59" s="355"/>
      <c r="Z59" s="356"/>
      <c r="AA59" s="120"/>
      <c r="AB59" s="121"/>
      <c r="AC59" s="121"/>
      <c r="AD59" s="63"/>
    </row>
    <row r="60" spans="1:32" ht="20.149999999999999" customHeight="1" x14ac:dyDescent="0.2">
      <c r="A60" s="7">
        <f t="shared" ref="A60:A66" si="4">M60</f>
        <v>0</v>
      </c>
      <c r="B60" s="361"/>
      <c r="C60" s="364"/>
      <c r="D60" s="366"/>
      <c r="E60" s="368"/>
      <c r="F60" s="370"/>
      <c r="G60" s="327"/>
      <c r="H60" s="370"/>
      <c r="I60" s="349"/>
      <c r="J60" s="351"/>
      <c r="K60" s="20" t="s">
        <v>23</v>
      </c>
      <c r="L60" s="27">
        <f>IF(AND(T60="",W60="",Z60="",AC60=""),"",SUM(T60,W60,Z60,AC60))</f>
        <v>7</v>
      </c>
      <c r="M60" s="353"/>
      <c r="N60" s="26"/>
      <c r="O60" s="374"/>
      <c r="P60" s="375"/>
      <c r="Q60" s="376"/>
      <c r="R60" s="178">
        <v>4</v>
      </c>
      <c r="S60" s="180" t="s">
        <v>14</v>
      </c>
      <c r="T60" s="179">
        <v>5</v>
      </c>
      <c r="U60" s="178">
        <v>6</v>
      </c>
      <c r="V60" s="180" t="s">
        <v>14</v>
      </c>
      <c r="W60" s="179">
        <v>0</v>
      </c>
      <c r="X60" s="178">
        <v>5</v>
      </c>
      <c r="Y60" s="180" t="s">
        <v>14</v>
      </c>
      <c r="Z60" s="179">
        <v>2</v>
      </c>
      <c r="AA60" s="88"/>
      <c r="AB60" s="89"/>
      <c r="AC60" s="89"/>
      <c r="AD60" s="63"/>
    </row>
    <row r="61" spans="1:32" ht="20.149999999999999" customHeight="1" x14ac:dyDescent="0.2">
      <c r="A61" s="7">
        <f t="shared" si="4"/>
        <v>4</v>
      </c>
      <c r="B61" s="361"/>
      <c r="C61" s="363">
        <v>27</v>
      </c>
      <c r="D61" s="365" t="str">
        <f>参加チーム名!E35</f>
        <v>乙戸ブルーサンダース</v>
      </c>
      <c r="E61" s="367">
        <f>IF(AND(O61="",U61="",X61="",AA61=""),"",COUNTIF(O61:AC61,"○"))</f>
        <v>1</v>
      </c>
      <c r="F61" s="369" t="s">
        <v>14</v>
      </c>
      <c r="G61" s="326" cm="1">
        <f t="array" ref="G61">IF(AND(O61="",U61="",X61:AC61="",AA61=""),"",COUNTIF(O61:AC61,"△"))</f>
        <v>0</v>
      </c>
      <c r="H61" s="369" t="s">
        <v>14</v>
      </c>
      <c r="I61" s="348">
        <f>IF(AND(O61="",U61="",X61="",AA61=""),"",COUNTIF(O61:AC61,"×"))</f>
        <v>2</v>
      </c>
      <c r="J61" s="350">
        <f>IF(E61="","",E61*2+G61*1)</f>
        <v>2</v>
      </c>
      <c r="K61" s="23" t="s">
        <v>22</v>
      </c>
      <c r="L61" s="24">
        <f>IF(AND(O62="",U62="",X62="",AA62=""),"",SUM(O62,U62,X62,AA62,))</f>
        <v>7</v>
      </c>
      <c r="M61" s="352">
        <v>4</v>
      </c>
      <c r="N61" s="26"/>
      <c r="O61" s="354" t="str">
        <f>IF(AND(O62="",Q62=""),"",IF(O62&gt;Q62,"○",IF(O62&lt;Q62,"×","△")))</f>
        <v>○</v>
      </c>
      <c r="P61" s="355"/>
      <c r="Q61" s="356"/>
      <c r="R61" s="371"/>
      <c r="S61" s="372"/>
      <c r="T61" s="373"/>
      <c r="U61" s="354" t="str">
        <f>IF(AND(U62="",W62=""),"",IF(U62&gt;W62,"○",IF(U62&lt;W62,"×","△")))</f>
        <v>×</v>
      </c>
      <c r="V61" s="355"/>
      <c r="W61" s="356"/>
      <c r="X61" s="354" t="str">
        <f>IF(AND(X62="",Z62=""),"",IF(X62&gt;Z62,"○",IF(X62&lt;Z62,"×","△")))</f>
        <v>×</v>
      </c>
      <c r="Y61" s="355"/>
      <c r="Z61" s="356"/>
      <c r="AA61" s="120"/>
      <c r="AB61" s="121"/>
      <c r="AC61" s="121"/>
      <c r="AD61" s="63"/>
    </row>
    <row r="62" spans="1:32" ht="20.149999999999999" customHeight="1" x14ac:dyDescent="0.2">
      <c r="A62" s="7">
        <f t="shared" si="4"/>
        <v>0</v>
      </c>
      <c r="B62" s="361"/>
      <c r="C62" s="364"/>
      <c r="D62" s="366"/>
      <c r="E62" s="368"/>
      <c r="F62" s="370"/>
      <c r="G62" s="327"/>
      <c r="H62" s="370"/>
      <c r="I62" s="349"/>
      <c r="J62" s="351"/>
      <c r="K62" s="20" t="s">
        <v>23</v>
      </c>
      <c r="L62" s="27">
        <f>IF(AND(Q62="",W62="",Z62="",AC62=""),"",SUM(Q62,W62,Z62,AC62))</f>
        <v>12</v>
      </c>
      <c r="M62" s="353"/>
      <c r="N62" s="26"/>
      <c r="O62" s="64">
        <f>IF(T60="","",T60)</f>
        <v>5</v>
      </c>
      <c r="P62" s="65" t="s">
        <v>14</v>
      </c>
      <c r="Q62" s="66">
        <f>IF(R60="","",R60)</f>
        <v>4</v>
      </c>
      <c r="R62" s="374"/>
      <c r="S62" s="375"/>
      <c r="T62" s="376"/>
      <c r="U62" s="178">
        <v>0</v>
      </c>
      <c r="V62" s="180" t="s">
        <v>14</v>
      </c>
      <c r="W62" s="179">
        <v>3</v>
      </c>
      <c r="X62" s="178">
        <v>2</v>
      </c>
      <c r="Y62" s="180" t="s">
        <v>14</v>
      </c>
      <c r="Z62" s="179">
        <v>5</v>
      </c>
      <c r="AA62" s="88"/>
      <c r="AB62" s="89"/>
      <c r="AC62" s="89"/>
      <c r="AD62" s="63"/>
    </row>
    <row r="63" spans="1:32" ht="20.149999999999999" customHeight="1" x14ac:dyDescent="0.2">
      <c r="A63" s="7">
        <f t="shared" si="4"/>
        <v>2</v>
      </c>
      <c r="B63" s="361"/>
      <c r="C63" s="363">
        <v>28</v>
      </c>
      <c r="D63" s="365" t="str">
        <f>参加チーム名!E36</f>
        <v>笠間ピュアスターズ</v>
      </c>
      <c r="E63" s="367">
        <f>IF(AND(O63="",R63="",X63="",AA63=""),"",COUNTIF(O63:AC63,"○"))</f>
        <v>2</v>
      </c>
      <c r="F63" s="369" t="s">
        <v>14</v>
      </c>
      <c r="G63" s="326" cm="1">
        <f t="array" ref="G63">IF(AND(O63="",R63="",X63:AC63="",AA63=""),"",COUNTIF(O63:AC63,"△"))</f>
        <v>0</v>
      </c>
      <c r="H63" s="369" t="s">
        <v>14</v>
      </c>
      <c r="I63" s="348">
        <f>IF(AND(O63="",R63="",X63="",AA63=""),"",COUNTIF(O63:AC63,"×"))</f>
        <v>1</v>
      </c>
      <c r="J63" s="350">
        <f>IF(E63="","",E63*2+G63*1)</f>
        <v>4</v>
      </c>
      <c r="K63" s="23" t="s">
        <v>22</v>
      </c>
      <c r="L63" s="24">
        <f>IF(AND(O64="",R64="",X64="",AA64=""),"",SUM(O64,R64,X64,AA64,))</f>
        <v>8</v>
      </c>
      <c r="M63" s="352">
        <v>2</v>
      </c>
      <c r="N63" s="26"/>
      <c r="O63" s="354" t="str">
        <f>IF(AND(O64="",Q64=""),"",IF(O64&gt;Q64,"○",IF(O64&lt;Q64,"×","△")))</f>
        <v>×</v>
      </c>
      <c r="P63" s="355"/>
      <c r="Q63" s="356"/>
      <c r="R63" s="354" t="str">
        <f>IF(AND(R64="",T64=""),"",IF(R64&gt;T64,"○",IF(R64&lt;T64,"×","△")))</f>
        <v>○</v>
      </c>
      <c r="S63" s="355"/>
      <c r="T63" s="356"/>
      <c r="U63" s="371"/>
      <c r="V63" s="372"/>
      <c r="W63" s="373"/>
      <c r="X63" s="354" t="str">
        <f>IF(AND(X64="",Z64=""),"",IF(X64&gt;Z64,"○",IF(X64&lt;Z64,"×","△")))</f>
        <v>○</v>
      </c>
      <c r="Y63" s="355"/>
      <c r="Z63" s="356"/>
      <c r="AA63" s="120"/>
      <c r="AB63" s="121"/>
      <c r="AC63" s="121"/>
      <c r="AD63" s="63"/>
    </row>
    <row r="64" spans="1:32" ht="20.149999999999999" customHeight="1" x14ac:dyDescent="0.2">
      <c r="A64" s="7">
        <f t="shared" si="4"/>
        <v>0</v>
      </c>
      <c r="B64" s="361"/>
      <c r="C64" s="364"/>
      <c r="D64" s="366"/>
      <c r="E64" s="368"/>
      <c r="F64" s="370"/>
      <c r="G64" s="327"/>
      <c r="H64" s="370"/>
      <c r="I64" s="349"/>
      <c r="J64" s="351"/>
      <c r="K64" s="20" t="s">
        <v>23</v>
      </c>
      <c r="L64" s="27">
        <f>IF(AND(Q64="",T64="",Z64="",AC64=""),"",SUM(Q64,T64,Z64,AC64))</f>
        <v>9</v>
      </c>
      <c r="M64" s="353"/>
      <c r="N64" s="26"/>
      <c r="O64" s="64">
        <f>IF(W60="","",W60)</f>
        <v>0</v>
      </c>
      <c r="P64" s="65" t="s">
        <v>14</v>
      </c>
      <c r="Q64" s="66">
        <f>IF(U60="","",U60)</f>
        <v>6</v>
      </c>
      <c r="R64" s="64">
        <f>IF(W62="","",W62)</f>
        <v>3</v>
      </c>
      <c r="S64" s="65" t="s">
        <v>14</v>
      </c>
      <c r="T64" s="66">
        <f>IF(U62="","",U62)</f>
        <v>0</v>
      </c>
      <c r="U64" s="374"/>
      <c r="V64" s="375"/>
      <c r="W64" s="376"/>
      <c r="X64" s="178">
        <v>5</v>
      </c>
      <c r="Y64" s="180" t="s">
        <v>14</v>
      </c>
      <c r="Z64" s="179">
        <v>3</v>
      </c>
      <c r="AA64" s="88"/>
      <c r="AB64" s="89"/>
      <c r="AC64" s="89"/>
      <c r="AD64" s="63"/>
    </row>
    <row r="65" spans="1:30" ht="20.149999999999999" customHeight="1" x14ac:dyDescent="0.2">
      <c r="A65" s="7">
        <f t="shared" si="4"/>
        <v>3</v>
      </c>
      <c r="B65" s="361"/>
      <c r="C65" s="363">
        <v>29</v>
      </c>
      <c r="D65" s="365" t="str">
        <f>参加チーム名!E37</f>
        <v>よつわキッズ</v>
      </c>
      <c r="E65" s="367">
        <f>IF(AND(R65="",U65="",O65="",AA65=""),"",COUNTIF(O65:AC65,"○"))</f>
        <v>1</v>
      </c>
      <c r="F65" s="369" t="s">
        <v>14</v>
      </c>
      <c r="G65" s="326">
        <f>IF(AND(O65="",R65="",U65="",AA65=""),"",COUNTIF(O65:AC65,"△"))</f>
        <v>0</v>
      </c>
      <c r="H65" s="369" t="s">
        <v>14</v>
      </c>
      <c r="I65" s="348">
        <f>IF(AND(R65="",U65="",O65="",AA65=""),"",COUNTIF(O65:AC65,"×"))</f>
        <v>2</v>
      </c>
      <c r="J65" s="350">
        <f>IF(E65="","",E65*2+G65*1)</f>
        <v>2</v>
      </c>
      <c r="K65" s="23" t="s">
        <v>22</v>
      </c>
      <c r="L65" s="24">
        <f>IF(AND(O66="",R66="",U66="",AA66=""),"",SUM(O66,R66,U66,AA66,))</f>
        <v>10</v>
      </c>
      <c r="M65" s="352">
        <v>3</v>
      </c>
      <c r="N65" s="26"/>
      <c r="O65" s="354" t="str">
        <f>IF(AND(O66="",Q66=""),"",IF(O66&gt;Q66,"○",IF(O66&lt;Q66,"×","△")))</f>
        <v>×</v>
      </c>
      <c r="P65" s="355"/>
      <c r="Q65" s="356"/>
      <c r="R65" s="354" t="str">
        <f>IF(AND(R66="",T66=""),"",IF(R66&gt;T66,"○",IF(R66&lt;T66,"×","△")))</f>
        <v>○</v>
      </c>
      <c r="S65" s="355"/>
      <c r="T65" s="356"/>
      <c r="U65" s="354" t="str">
        <f>IF(AND(U66="",W66=""),"",IF(U66&gt;W66,"○",IF(U66&lt;W66,"×","△")))</f>
        <v>×</v>
      </c>
      <c r="V65" s="355"/>
      <c r="W65" s="356"/>
      <c r="X65" s="371"/>
      <c r="Y65" s="372"/>
      <c r="Z65" s="373"/>
      <c r="AA65" s="120"/>
      <c r="AB65" s="121"/>
      <c r="AC65" s="121"/>
      <c r="AD65" s="63"/>
    </row>
    <row r="66" spans="1:30" ht="20.149999999999999" customHeight="1" x14ac:dyDescent="0.2">
      <c r="A66" s="7">
        <f t="shared" si="4"/>
        <v>0</v>
      </c>
      <c r="B66" s="362"/>
      <c r="C66" s="364"/>
      <c r="D66" s="366"/>
      <c r="E66" s="368"/>
      <c r="F66" s="370"/>
      <c r="G66" s="327"/>
      <c r="H66" s="370"/>
      <c r="I66" s="349"/>
      <c r="J66" s="351"/>
      <c r="K66" s="20" t="s">
        <v>23</v>
      </c>
      <c r="L66" s="27">
        <f>IF(AND(Q66="",T66="",W66="",AC66=""),"",SUM(Q66,T66,W66,AC66))</f>
        <v>12</v>
      </c>
      <c r="M66" s="353"/>
      <c r="N66" s="26"/>
      <c r="O66" s="64">
        <f>IF(Z60="","",Z60)</f>
        <v>2</v>
      </c>
      <c r="P66" s="65" t="s">
        <v>14</v>
      </c>
      <c r="Q66" s="66">
        <f>IF(X60="","",X60)</f>
        <v>5</v>
      </c>
      <c r="R66" s="64">
        <f>IF(Z62="","",Z62)</f>
        <v>5</v>
      </c>
      <c r="S66" s="65" t="s">
        <v>14</v>
      </c>
      <c r="T66" s="66">
        <f>IF(X62="","",X62)</f>
        <v>2</v>
      </c>
      <c r="U66" s="64">
        <f>IF(Z64="","",Z64)</f>
        <v>3</v>
      </c>
      <c r="V66" s="65" t="s">
        <v>14</v>
      </c>
      <c r="W66" s="66">
        <f>IF(X64="","",X64)</f>
        <v>5</v>
      </c>
      <c r="X66" s="374"/>
      <c r="Y66" s="375"/>
      <c r="Z66" s="376"/>
      <c r="AA66" s="88"/>
      <c r="AB66" s="89"/>
      <c r="AC66" s="89"/>
      <c r="AD66" s="63"/>
    </row>
  </sheetData>
  <mergeCells count="375">
    <mergeCell ref="X20:Z20"/>
    <mergeCell ref="M24:M25"/>
    <mergeCell ref="O24:Q24"/>
    <mergeCell ref="R24:T24"/>
    <mergeCell ref="U24:W24"/>
    <mergeCell ref="X24:Z25"/>
    <mergeCell ref="H51:H52"/>
    <mergeCell ref="I51:I52"/>
    <mergeCell ref="H53:H54"/>
    <mergeCell ref="I53:I54"/>
    <mergeCell ref="M47:M48"/>
    <mergeCell ref="H49:H50"/>
    <mergeCell ref="J49:J50"/>
    <mergeCell ref="M49:M50"/>
    <mergeCell ref="H47:H48"/>
    <mergeCell ref="J47:J48"/>
    <mergeCell ref="U51:W52"/>
    <mergeCell ref="K46:L46"/>
    <mergeCell ref="X32:Z32"/>
    <mergeCell ref="U37:W38"/>
    <mergeCell ref="X37:Z37"/>
    <mergeCell ref="E46:I46"/>
    <mergeCell ref="F39:F40"/>
    <mergeCell ref="O20:Q20"/>
    <mergeCell ref="AA55:AC56"/>
    <mergeCell ref="M51:M52"/>
    <mergeCell ref="O55:Q55"/>
    <mergeCell ref="R55:T55"/>
    <mergeCell ref="U55:W55"/>
    <mergeCell ref="M53:M54"/>
    <mergeCell ref="M55:M56"/>
    <mergeCell ref="I47:I48"/>
    <mergeCell ref="I49:I50"/>
    <mergeCell ref="J51:J52"/>
    <mergeCell ref="J53:J54"/>
    <mergeCell ref="J55:J56"/>
    <mergeCell ref="AA51:AC51"/>
    <mergeCell ref="O53:Q53"/>
    <mergeCell ref="R53:T53"/>
    <mergeCell ref="U53:W53"/>
    <mergeCell ref="AA53:AC53"/>
    <mergeCell ref="X53:Z54"/>
    <mergeCell ref="O51:Q51"/>
    <mergeCell ref="R51:T51"/>
    <mergeCell ref="X51:Z51"/>
    <mergeCell ref="I55:I56"/>
    <mergeCell ref="AA46:AC46"/>
    <mergeCell ref="R47:T47"/>
    <mergeCell ref="U47:W47"/>
    <mergeCell ref="X47:Z47"/>
    <mergeCell ref="AA47:AC47"/>
    <mergeCell ref="O49:Q49"/>
    <mergeCell ref="U49:W49"/>
    <mergeCell ref="X49:Z49"/>
    <mergeCell ref="AA49:AC49"/>
    <mergeCell ref="O47:Q48"/>
    <mergeCell ref="O46:Q46"/>
    <mergeCell ref="R46:T46"/>
    <mergeCell ref="U46:W46"/>
    <mergeCell ref="X46:Z46"/>
    <mergeCell ref="R49:T50"/>
    <mergeCell ref="C1:N1"/>
    <mergeCell ref="B3:D3"/>
    <mergeCell ref="E58:I58"/>
    <mergeCell ref="K58:L58"/>
    <mergeCell ref="O58:Q58"/>
    <mergeCell ref="R58:T58"/>
    <mergeCell ref="U58:W58"/>
    <mergeCell ref="X58:Z58"/>
    <mergeCell ref="I61:I62"/>
    <mergeCell ref="C59:C60"/>
    <mergeCell ref="D59:D60"/>
    <mergeCell ref="E59:E60"/>
    <mergeCell ref="F59:F60"/>
    <mergeCell ref="G59:G60"/>
    <mergeCell ref="M59:M60"/>
    <mergeCell ref="O59:Q60"/>
    <mergeCell ref="R59:T59"/>
    <mergeCell ref="U59:W59"/>
    <mergeCell ref="X59:Z59"/>
    <mergeCell ref="H59:H60"/>
    <mergeCell ref="I59:I60"/>
    <mergeCell ref="J59:J60"/>
    <mergeCell ref="J61:J62"/>
    <mergeCell ref="X55:Z55"/>
    <mergeCell ref="X63:Z63"/>
    <mergeCell ref="R63:T63"/>
    <mergeCell ref="U63:W64"/>
    <mergeCell ref="R65:T65"/>
    <mergeCell ref="U65:W65"/>
    <mergeCell ref="X65:Z66"/>
    <mergeCell ref="U61:W61"/>
    <mergeCell ref="X61:Z61"/>
    <mergeCell ref="C63:C64"/>
    <mergeCell ref="D63:D64"/>
    <mergeCell ref="E63:E64"/>
    <mergeCell ref="F63:F64"/>
    <mergeCell ref="G63:G64"/>
    <mergeCell ref="H63:H64"/>
    <mergeCell ref="H61:H62"/>
    <mergeCell ref="M61:M62"/>
    <mergeCell ref="O61:Q61"/>
    <mergeCell ref="R61:T62"/>
    <mergeCell ref="C61:C62"/>
    <mergeCell ref="D61:D62"/>
    <mergeCell ref="E61:E62"/>
    <mergeCell ref="F61:F62"/>
    <mergeCell ref="G61:G62"/>
    <mergeCell ref="M65:M66"/>
    <mergeCell ref="I65:I66"/>
    <mergeCell ref="I63:I64"/>
    <mergeCell ref="J63:J64"/>
    <mergeCell ref="M63:M64"/>
    <mergeCell ref="O63:Q63"/>
    <mergeCell ref="O65:Q65"/>
    <mergeCell ref="M37:M38"/>
    <mergeCell ref="O37:Q37"/>
    <mergeCell ref="B46:B56"/>
    <mergeCell ref="B58:B66"/>
    <mergeCell ref="C65:C66"/>
    <mergeCell ref="D65:D66"/>
    <mergeCell ref="E65:E66"/>
    <mergeCell ref="F65:F66"/>
    <mergeCell ref="G65:G66"/>
    <mergeCell ref="H65:H66"/>
    <mergeCell ref="J65:J66"/>
    <mergeCell ref="E49:E50"/>
    <mergeCell ref="G49:G50"/>
    <mergeCell ref="E47:E48"/>
    <mergeCell ref="F47:F48"/>
    <mergeCell ref="G47:G48"/>
    <mergeCell ref="F49:F50"/>
    <mergeCell ref="F51:F52"/>
    <mergeCell ref="F53:F54"/>
    <mergeCell ref="F55:F56"/>
    <mergeCell ref="G51:G52"/>
    <mergeCell ref="G53:G54"/>
    <mergeCell ref="G55:G56"/>
    <mergeCell ref="H55:H56"/>
    <mergeCell ref="C51:C52"/>
    <mergeCell ref="C53:C54"/>
    <mergeCell ref="D20:D21"/>
    <mergeCell ref="C55:C56"/>
    <mergeCell ref="C47:C48"/>
    <mergeCell ref="E51:E52"/>
    <mergeCell ref="E53:E54"/>
    <mergeCell ref="E55:E56"/>
    <mergeCell ref="D47:D48"/>
    <mergeCell ref="D49:D50"/>
    <mergeCell ref="D51:D52"/>
    <mergeCell ref="D53:D54"/>
    <mergeCell ref="D55:D56"/>
    <mergeCell ref="C49:C50"/>
    <mergeCell ref="U20:W20"/>
    <mergeCell ref="B30:D30"/>
    <mergeCell ref="B32:B42"/>
    <mergeCell ref="E32:I32"/>
    <mergeCell ref="K32:L32"/>
    <mergeCell ref="O32:Q32"/>
    <mergeCell ref="R32:T32"/>
    <mergeCell ref="U32:W32"/>
    <mergeCell ref="G39:G40"/>
    <mergeCell ref="H39:H40"/>
    <mergeCell ref="I39:I40"/>
    <mergeCell ref="J39:J40"/>
    <mergeCell ref="C37:C38"/>
    <mergeCell ref="D37:D38"/>
    <mergeCell ref="R37:T37"/>
    <mergeCell ref="E39:E40"/>
    <mergeCell ref="E37:E38"/>
    <mergeCell ref="F37:F38"/>
    <mergeCell ref="G37:G38"/>
    <mergeCell ref="H37:H38"/>
    <mergeCell ref="I37:I38"/>
    <mergeCell ref="R20:T21"/>
    <mergeCell ref="O8:Q8"/>
    <mergeCell ref="C33:C34"/>
    <mergeCell ref="D33:D34"/>
    <mergeCell ref="G12:G13"/>
    <mergeCell ref="B17:B27"/>
    <mergeCell ref="E17:I17"/>
    <mergeCell ref="K17:L17"/>
    <mergeCell ref="O17:Q17"/>
    <mergeCell ref="C20:C21"/>
    <mergeCell ref="C10:C11"/>
    <mergeCell ref="D10:D11"/>
    <mergeCell ref="E10:E11"/>
    <mergeCell ref="F10:F11"/>
    <mergeCell ref="G10:G11"/>
    <mergeCell ref="H10:H11"/>
    <mergeCell ref="I10:I11"/>
    <mergeCell ref="J10:J11"/>
    <mergeCell ref="M10:M11"/>
    <mergeCell ref="O10:Q10"/>
    <mergeCell ref="F12:F13"/>
    <mergeCell ref="H12:H13"/>
    <mergeCell ref="I12:I13"/>
    <mergeCell ref="J12:J13"/>
    <mergeCell ref="M12:M13"/>
    <mergeCell ref="R8:T9"/>
    <mergeCell ref="U8:W8"/>
    <mergeCell ref="X8:Z8"/>
    <mergeCell ref="AA8:AC8"/>
    <mergeCell ref="B44:D44"/>
    <mergeCell ref="H33:H34"/>
    <mergeCell ref="I33:I34"/>
    <mergeCell ref="J33:J34"/>
    <mergeCell ref="M33:M34"/>
    <mergeCell ref="R33:T33"/>
    <mergeCell ref="B5:B15"/>
    <mergeCell ref="E5:I5"/>
    <mergeCell ref="K5:L5"/>
    <mergeCell ref="O5:Q5"/>
    <mergeCell ref="R5:T5"/>
    <mergeCell ref="C8:C9"/>
    <mergeCell ref="D8:D9"/>
    <mergeCell ref="E8:E9"/>
    <mergeCell ref="F8:F9"/>
    <mergeCell ref="G8:G9"/>
    <mergeCell ref="H8:H9"/>
    <mergeCell ref="I8:I9"/>
    <mergeCell ref="J8:J9"/>
    <mergeCell ref="M8:M9"/>
    <mergeCell ref="U5:W5"/>
    <mergeCell ref="X5:Z5"/>
    <mergeCell ref="AA5:AC5"/>
    <mergeCell ref="C6:C7"/>
    <mergeCell ref="D6:D7"/>
    <mergeCell ref="E6:E7"/>
    <mergeCell ref="F6:F7"/>
    <mergeCell ref="G6:G7"/>
    <mergeCell ref="H6:H7"/>
    <mergeCell ref="I6:I7"/>
    <mergeCell ref="J6:J7"/>
    <mergeCell ref="M6:M7"/>
    <mergeCell ref="O6:Q7"/>
    <mergeCell ref="R6:T6"/>
    <mergeCell ref="U6:W6"/>
    <mergeCell ref="X6:Z6"/>
    <mergeCell ref="AA6:AC6"/>
    <mergeCell ref="R10:T10"/>
    <mergeCell ref="U10:W11"/>
    <mergeCell ref="X10:Z10"/>
    <mergeCell ref="AA10:AC10"/>
    <mergeCell ref="U12:W12"/>
    <mergeCell ref="X12:Z13"/>
    <mergeCell ref="AA12:AC12"/>
    <mergeCell ref="C14:C15"/>
    <mergeCell ref="D14:D15"/>
    <mergeCell ref="E14:E15"/>
    <mergeCell ref="F14:F15"/>
    <mergeCell ref="G14:G15"/>
    <mergeCell ref="H14:H15"/>
    <mergeCell ref="I14:I15"/>
    <mergeCell ref="J14:J15"/>
    <mergeCell ref="M14:M15"/>
    <mergeCell ref="O14:Q14"/>
    <mergeCell ref="R14:T14"/>
    <mergeCell ref="U14:W14"/>
    <mergeCell ref="X14:Z14"/>
    <mergeCell ref="AA14:AC15"/>
    <mergeCell ref="C12:C13"/>
    <mergeCell ref="D12:D13"/>
    <mergeCell ref="E12:E13"/>
    <mergeCell ref="AA17:AC17"/>
    <mergeCell ref="C18:C19"/>
    <mergeCell ref="D18:D19"/>
    <mergeCell ref="E18:E19"/>
    <mergeCell ref="F18:F19"/>
    <mergeCell ref="G18:G19"/>
    <mergeCell ref="H18:H19"/>
    <mergeCell ref="I18:I19"/>
    <mergeCell ref="J18:J19"/>
    <mergeCell ref="M18:M19"/>
    <mergeCell ref="O18:Q19"/>
    <mergeCell ref="R18:T18"/>
    <mergeCell ref="U18:W18"/>
    <mergeCell ref="X18:Z18"/>
    <mergeCell ref="AA18:AC18"/>
    <mergeCell ref="X17:Z17"/>
    <mergeCell ref="R17:T17"/>
    <mergeCell ref="U17:W17"/>
    <mergeCell ref="O12:Q12"/>
    <mergeCell ref="R12:T12"/>
    <mergeCell ref="AA20:AC20"/>
    <mergeCell ref="C22:C23"/>
    <mergeCell ref="D22:D23"/>
    <mergeCell ref="E22:E23"/>
    <mergeCell ref="F22:F23"/>
    <mergeCell ref="G22:G23"/>
    <mergeCell ref="H22:H23"/>
    <mergeCell ref="I22:I23"/>
    <mergeCell ref="J22:J23"/>
    <mergeCell ref="M22:M23"/>
    <mergeCell ref="O22:Q22"/>
    <mergeCell ref="R22:T22"/>
    <mergeCell ref="U22:W23"/>
    <mergeCell ref="X22:Z22"/>
    <mergeCell ref="AA22:AC22"/>
    <mergeCell ref="E20:E21"/>
    <mergeCell ref="F20:F21"/>
    <mergeCell ref="G20:G21"/>
    <mergeCell ref="H20:H21"/>
    <mergeCell ref="I20:I21"/>
    <mergeCell ref="J20:J21"/>
    <mergeCell ref="M20:M21"/>
    <mergeCell ref="AA24:AC24"/>
    <mergeCell ref="C26:C27"/>
    <mergeCell ref="D26:D27"/>
    <mergeCell ref="E26:E27"/>
    <mergeCell ref="F26:F27"/>
    <mergeCell ref="G26:G27"/>
    <mergeCell ref="H26:H27"/>
    <mergeCell ref="I26:I27"/>
    <mergeCell ref="J26:J27"/>
    <mergeCell ref="M26:M27"/>
    <mergeCell ref="O26:Q26"/>
    <mergeCell ref="R26:T26"/>
    <mergeCell ref="U26:W26"/>
    <mergeCell ref="X26:Z26"/>
    <mergeCell ref="AA26:AC27"/>
    <mergeCell ref="C24:C25"/>
    <mergeCell ref="D24:D25"/>
    <mergeCell ref="E24:E25"/>
    <mergeCell ref="F24:F25"/>
    <mergeCell ref="G24:G25"/>
    <mergeCell ref="H24:H25"/>
    <mergeCell ref="I24:I25"/>
    <mergeCell ref="J24:J25"/>
    <mergeCell ref="AA32:AC32"/>
    <mergeCell ref="O33:Q34"/>
    <mergeCell ref="U33:W33"/>
    <mergeCell ref="X33:Z33"/>
    <mergeCell ref="AA33:AC33"/>
    <mergeCell ref="C35:C36"/>
    <mergeCell ref="D35:D36"/>
    <mergeCell ref="E35:E36"/>
    <mergeCell ref="F35:F36"/>
    <mergeCell ref="G35:G36"/>
    <mergeCell ref="H35:H36"/>
    <mergeCell ref="I35:I36"/>
    <mergeCell ref="J35:J36"/>
    <mergeCell ref="M35:M36"/>
    <mergeCell ref="O35:Q35"/>
    <mergeCell ref="R35:T36"/>
    <mergeCell ref="E33:E34"/>
    <mergeCell ref="U35:W35"/>
    <mergeCell ref="X35:Z35"/>
    <mergeCell ref="AA35:AC35"/>
    <mergeCell ref="F33:F34"/>
    <mergeCell ref="G33:G34"/>
    <mergeCell ref="AA37:AC37"/>
    <mergeCell ref="M39:M40"/>
    <mergeCell ref="O39:Q39"/>
    <mergeCell ref="R39:T39"/>
    <mergeCell ref="U39:W39"/>
    <mergeCell ref="X39:Z40"/>
    <mergeCell ref="AA39:AC39"/>
    <mergeCell ref="C41:C42"/>
    <mergeCell ref="D41:D42"/>
    <mergeCell ref="E41:E42"/>
    <mergeCell ref="F41:F42"/>
    <mergeCell ref="G41:G42"/>
    <mergeCell ref="H41:H42"/>
    <mergeCell ref="I41:I42"/>
    <mergeCell ref="J41:J42"/>
    <mergeCell ref="M41:M42"/>
    <mergeCell ref="O41:Q41"/>
    <mergeCell ref="R41:T41"/>
    <mergeCell ref="U41:W41"/>
    <mergeCell ref="X41:Z41"/>
    <mergeCell ref="AA41:AC42"/>
    <mergeCell ref="C39:C40"/>
    <mergeCell ref="D39:D40"/>
    <mergeCell ref="J37:J38"/>
  </mergeCells>
  <phoneticPr fontId="17"/>
  <pageMargins left="0.15748031496062992" right="0.15748031496062992" top="0.74803149606299213" bottom="0.74803149606299213" header="0.31496062992125984" footer="0.31496062992125984"/>
  <pageSetup paperSize="9" scale="81" fitToHeight="0" orientation="portrait" horizontalDpi="4294967293" r:id="rId1"/>
  <headerFooter alignWithMargins="0"/>
  <rowBreaks count="1" manualBreakCount="1">
    <brk id="43" max="16383" man="1"/>
  </rowBreaks>
  <colBreaks count="3" manualBreakCount="3">
    <brk id="1" max="1048575" man="1"/>
    <brk id="12" max="1048575" man="1"/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AB74"/>
  <sheetViews>
    <sheetView topLeftCell="A43" zoomScale="70" zoomScaleNormal="70" zoomScaleSheetLayoutView="100" workbookViewId="0">
      <selection activeCell="X29" sqref="X29"/>
    </sheetView>
  </sheetViews>
  <sheetFormatPr defaultColWidth="9" defaultRowHeight="16.5" x14ac:dyDescent="0.2"/>
  <cols>
    <col min="1" max="1" width="3.90625" style="39" customWidth="1"/>
    <col min="2" max="6" width="4.90625" style="39" customWidth="1"/>
    <col min="7" max="7" width="10" style="40" customWidth="1"/>
    <col min="8" max="12" width="5" style="62" customWidth="1"/>
    <col min="13" max="14" width="5" style="38" customWidth="1"/>
    <col min="15" max="15" width="5" style="233" customWidth="1"/>
    <col min="16" max="16" width="5" style="38" customWidth="1"/>
    <col min="17" max="17" width="5" style="39" customWidth="1"/>
    <col min="18" max="18" width="5" style="233" customWidth="1"/>
    <col min="19" max="26" width="5" style="38" customWidth="1"/>
    <col min="27" max="28" width="4.81640625" style="39" customWidth="1"/>
    <col min="29" max="16384" width="9" style="39"/>
  </cols>
  <sheetData>
    <row r="1" spans="2:28" ht="30.9" customHeight="1" x14ac:dyDescent="0.2">
      <c r="B1" s="223" t="s">
        <v>46</v>
      </c>
      <c r="C1" s="223"/>
      <c r="D1" s="223"/>
      <c r="E1" s="223"/>
      <c r="F1" s="223"/>
      <c r="G1" s="223"/>
    </row>
    <row r="2" spans="2:28" ht="14.4" customHeight="1" x14ac:dyDescent="0.2">
      <c r="G2" s="41"/>
    </row>
    <row r="3" spans="2:28" ht="14.4" customHeight="1" x14ac:dyDescent="0.2">
      <c r="G3" s="41"/>
    </row>
    <row r="4" spans="2:28" ht="15" customHeight="1" x14ac:dyDescent="0.2">
      <c r="G4" s="41"/>
    </row>
    <row r="5" spans="2:28" s="37" customFormat="1" ht="30.9" customHeight="1" x14ac:dyDescent="0.2">
      <c r="G5" s="394" t="s">
        <v>28</v>
      </c>
      <c r="H5" s="394"/>
      <c r="I5" s="394"/>
      <c r="J5" s="394"/>
      <c r="K5" s="394"/>
      <c r="L5" s="394"/>
      <c r="M5" s="394"/>
      <c r="N5" s="394"/>
      <c r="O5" s="394"/>
      <c r="P5" s="394"/>
      <c r="Q5" s="394"/>
      <c r="R5" s="46"/>
      <c r="S5" s="46"/>
      <c r="V5" s="407" t="s">
        <v>0</v>
      </c>
      <c r="W5" s="407"/>
      <c r="X5" s="402" t="str">
        <f>X27</f>
        <v>トライ∞ジュニア</v>
      </c>
      <c r="Y5" s="403"/>
      <c r="Z5" s="403"/>
      <c r="AA5" s="403"/>
      <c r="AB5" s="404"/>
    </row>
    <row r="6" spans="2:28" s="37" customFormat="1" ht="28.5" customHeight="1" x14ac:dyDescent="0.2">
      <c r="G6" s="42"/>
      <c r="H6" s="43"/>
      <c r="I6" s="43"/>
      <c r="J6" s="43"/>
      <c r="K6" s="43"/>
      <c r="L6" s="44" t="s">
        <v>33</v>
      </c>
      <c r="M6" s="45"/>
      <c r="N6" s="45"/>
      <c r="O6" s="236"/>
      <c r="P6" s="45"/>
      <c r="Q6" s="45"/>
      <c r="R6" s="46"/>
      <c r="S6" s="46"/>
      <c r="V6" s="407" t="s">
        <v>1</v>
      </c>
      <c r="W6" s="407"/>
      <c r="X6" s="405" t="str">
        <f>H10</f>
        <v>ST Enjoys Jr</v>
      </c>
      <c r="Y6" s="405"/>
      <c r="Z6" s="405"/>
      <c r="AA6" s="405"/>
      <c r="AB6" s="405"/>
    </row>
    <row r="7" spans="2:28" s="37" customFormat="1" ht="28.5" customHeight="1" x14ac:dyDescent="0.2">
      <c r="G7" s="42"/>
      <c r="H7" s="43"/>
      <c r="I7" s="43"/>
      <c r="J7" s="43"/>
      <c r="K7" s="43"/>
      <c r="L7" s="44"/>
      <c r="M7" s="45"/>
      <c r="N7" s="45"/>
      <c r="O7" s="236"/>
      <c r="P7" s="45"/>
      <c r="Q7" s="45"/>
      <c r="R7" s="46"/>
      <c r="S7" s="46"/>
      <c r="V7" s="401"/>
      <c r="W7" s="401"/>
      <c r="X7" s="406"/>
      <c r="Y7" s="406"/>
      <c r="Z7" s="406"/>
      <c r="AA7" s="406"/>
      <c r="AB7" s="406"/>
    </row>
    <row r="8" spans="2:28" s="37" customFormat="1" ht="28.5" customHeight="1" x14ac:dyDescent="0.2">
      <c r="G8" s="42"/>
      <c r="H8" s="43"/>
      <c r="I8" s="43"/>
      <c r="J8" s="43"/>
      <c r="K8" s="43"/>
      <c r="L8" s="44"/>
      <c r="M8" s="45"/>
      <c r="N8" s="45"/>
      <c r="O8" s="236"/>
      <c r="P8" s="45"/>
      <c r="Q8" s="45"/>
      <c r="R8" s="46"/>
      <c r="S8" s="46"/>
      <c r="V8" s="401"/>
      <c r="W8" s="401"/>
      <c r="X8" s="406"/>
      <c r="Y8" s="406"/>
      <c r="Z8" s="406"/>
      <c r="AA8" s="406"/>
      <c r="AB8" s="406"/>
    </row>
    <row r="9" spans="2:28" ht="15" customHeight="1" x14ac:dyDescent="0.2">
      <c r="G9" s="91"/>
      <c r="M9" s="183"/>
      <c r="N9" s="3"/>
      <c r="O9" s="232"/>
      <c r="P9" s="51"/>
      <c r="Q9" s="57"/>
      <c r="R9" s="230"/>
      <c r="S9" s="51"/>
      <c r="T9" s="51"/>
      <c r="U9" s="51"/>
    </row>
    <row r="10" spans="2:28" ht="15" customHeight="1" thickBot="1" x14ac:dyDescent="0.25">
      <c r="B10" s="53"/>
      <c r="C10" s="53"/>
      <c r="D10" s="53"/>
      <c r="E10" s="53"/>
      <c r="F10" s="53"/>
      <c r="G10" s="393" t="s">
        <v>64</v>
      </c>
      <c r="H10" s="395" t="str">
        <f>リーグ表!D6</f>
        <v>ST Enjoys Jr</v>
      </c>
      <c r="I10" s="396"/>
      <c r="J10" s="396"/>
      <c r="K10" s="396"/>
      <c r="L10" s="397"/>
      <c r="M10" s="52"/>
      <c r="N10" s="148"/>
      <c r="O10" s="230"/>
      <c r="P10" s="148"/>
      <c r="Q10" s="390"/>
      <c r="R10" s="390"/>
      <c r="S10" s="148"/>
      <c r="T10" s="148"/>
      <c r="U10" s="148"/>
      <c r="V10" s="149"/>
      <c r="W10" s="149"/>
      <c r="X10" s="149"/>
      <c r="Y10" s="149"/>
      <c r="Z10" s="149"/>
    </row>
    <row r="11" spans="2:28" ht="15" customHeight="1" thickTop="1" x14ac:dyDescent="0.2">
      <c r="G11" s="393"/>
      <c r="H11" s="398"/>
      <c r="I11" s="399"/>
      <c r="J11" s="399"/>
      <c r="K11" s="399"/>
      <c r="L11" s="400"/>
      <c r="M11" s="247"/>
      <c r="N11" s="248"/>
      <c r="O11" s="248"/>
      <c r="P11" s="248"/>
      <c r="Q11" s="248"/>
      <c r="R11" s="246">
        <v>6</v>
      </c>
      <c r="S11" s="57"/>
      <c r="T11" s="148"/>
      <c r="U11" s="148"/>
      <c r="V11" s="148"/>
      <c r="W11" s="148"/>
      <c r="X11" s="148"/>
      <c r="Y11" s="148"/>
      <c r="Z11" s="149"/>
    </row>
    <row r="12" spans="2:28" ht="15" customHeight="1" x14ac:dyDescent="0.2">
      <c r="G12" s="147"/>
      <c r="H12" s="90"/>
      <c r="I12" s="90"/>
      <c r="J12" s="90"/>
      <c r="K12" s="90"/>
      <c r="L12" s="90"/>
      <c r="M12" s="183"/>
      <c r="N12" s="148"/>
      <c r="O12" s="230"/>
      <c r="P12" s="148"/>
      <c r="Q12" s="128"/>
      <c r="R12" s="246"/>
      <c r="S12" s="148"/>
      <c r="T12" s="148"/>
      <c r="U12" s="148"/>
      <c r="V12" s="148"/>
      <c r="W12" s="148"/>
      <c r="X12" s="148"/>
      <c r="Y12" s="148"/>
      <c r="Z12" s="149"/>
    </row>
    <row r="13" spans="2:28" ht="15" customHeight="1" thickBot="1" x14ac:dyDescent="0.25">
      <c r="G13" s="91"/>
      <c r="H13" s="134"/>
      <c r="I13" s="134"/>
      <c r="J13" s="134"/>
      <c r="K13" s="134"/>
      <c r="L13" s="134"/>
      <c r="M13" s="148"/>
      <c r="N13" s="148"/>
      <c r="O13" s="230"/>
      <c r="P13" s="391" t="s">
        <v>108</v>
      </c>
      <c r="Q13" s="391"/>
      <c r="R13" s="246"/>
      <c r="S13" s="390"/>
      <c r="T13" s="390"/>
      <c r="U13" s="148"/>
      <c r="V13" s="148"/>
      <c r="W13" s="59"/>
      <c r="X13" s="59"/>
      <c r="Y13" s="148"/>
      <c r="Z13" s="149"/>
    </row>
    <row r="14" spans="2:28" ht="15" customHeight="1" thickTop="1" thickBot="1" x14ac:dyDescent="0.25">
      <c r="B14" s="47"/>
      <c r="C14" s="47"/>
      <c r="D14" s="47"/>
      <c r="E14" s="47"/>
      <c r="F14" s="47"/>
      <c r="G14" s="393" t="s">
        <v>77</v>
      </c>
      <c r="H14" s="395" t="str">
        <f>リーグ表!D10</f>
        <v>水戸VICTORY Jr.</v>
      </c>
      <c r="I14" s="396"/>
      <c r="J14" s="396"/>
      <c r="K14" s="396"/>
      <c r="L14" s="397"/>
      <c r="M14" s="244"/>
      <c r="N14" s="245"/>
      <c r="O14" s="230"/>
      <c r="P14" s="391"/>
      <c r="Q14" s="392"/>
      <c r="R14" s="247"/>
      <c r="S14" s="248"/>
      <c r="T14" s="250">
        <v>3</v>
      </c>
      <c r="U14" s="57"/>
      <c r="V14" s="57"/>
      <c r="W14" s="45"/>
      <c r="X14" s="45"/>
      <c r="Y14" s="39"/>
      <c r="Z14" s="39"/>
    </row>
    <row r="15" spans="2:28" ht="15" customHeight="1" thickTop="1" x14ac:dyDescent="0.2">
      <c r="G15" s="393"/>
      <c r="H15" s="398"/>
      <c r="I15" s="399"/>
      <c r="J15" s="399"/>
      <c r="K15" s="399"/>
      <c r="L15" s="400"/>
      <c r="M15" s="235"/>
      <c r="N15" s="230"/>
      <c r="O15" s="246">
        <v>5</v>
      </c>
      <c r="P15" s="57"/>
      <c r="Q15" s="58"/>
      <c r="R15" s="230"/>
      <c r="S15" s="230"/>
      <c r="T15" s="246"/>
      <c r="U15" s="148"/>
      <c r="V15" s="148"/>
      <c r="W15" s="148"/>
      <c r="X15" s="148"/>
      <c r="Y15" s="39"/>
      <c r="Z15" s="39"/>
    </row>
    <row r="16" spans="2:28" ht="15" customHeight="1" thickBot="1" x14ac:dyDescent="0.25">
      <c r="B16" s="266"/>
      <c r="C16" s="266"/>
      <c r="D16" s="420" t="str">
        <f>H18</f>
        <v>笠間ピュアスターズ Jr</v>
      </c>
      <c r="E16" s="420"/>
      <c r="F16" s="420"/>
      <c r="G16" s="147"/>
      <c r="H16" s="90"/>
      <c r="I16" s="90"/>
      <c r="J16" s="90"/>
      <c r="K16" s="90"/>
      <c r="L16" s="90"/>
      <c r="M16" s="391" t="s">
        <v>95</v>
      </c>
      <c r="N16" s="391"/>
      <c r="O16" s="253"/>
      <c r="P16" s="254"/>
      <c r="Q16" s="255"/>
      <c r="R16" s="235">
        <v>2</v>
      </c>
      <c r="S16" s="230"/>
      <c r="T16" s="246"/>
      <c r="U16" s="148"/>
      <c r="V16" s="148"/>
      <c r="W16" s="148"/>
      <c r="X16" s="148"/>
      <c r="Y16" s="39"/>
      <c r="Z16" s="39"/>
    </row>
    <row r="17" spans="1:28" ht="15" customHeight="1" x14ac:dyDescent="0.2">
      <c r="A17" s="39">
        <v>1</v>
      </c>
      <c r="B17" s="220"/>
      <c r="C17" s="265"/>
      <c r="D17" s="420"/>
      <c r="E17" s="420"/>
      <c r="F17" s="420"/>
      <c r="G17" s="91"/>
      <c r="H17" s="134"/>
      <c r="I17" s="134"/>
      <c r="J17" s="134"/>
      <c r="K17" s="134"/>
      <c r="L17" s="134"/>
      <c r="M17" s="391"/>
      <c r="N17" s="392"/>
      <c r="O17" s="231"/>
      <c r="P17" s="57"/>
      <c r="Q17" s="414"/>
      <c r="R17" s="414"/>
      <c r="S17" s="230"/>
      <c r="T17" s="246"/>
      <c r="U17" s="148"/>
      <c r="V17" s="148"/>
      <c r="W17" s="148"/>
      <c r="X17" s="148"/>
      <c r="Y17" s="39"/>
      <c r="Z17" s="39"/>
    </row>
    <row r="18" spans="1:28" ht="15" customHeight="1" thickBot="1" x14ac:dyDescent="0.25">
      <c r="B18" s="221"/>
      <c r="C18" s="274"/>
      <c r="D18" s="273"/>
      <c r="E18" s="273"/>
      <c r="F18" s="273"/>
      <c r="G18" s="393" t="s">
        <v>76</v>
      </c>
      <c r="H18" s="395" t="str">
        <f>リーグ表!D18</f>
        <v>笠間ピュアスターズ Jr</v>
      </c>
      <c r="I18" s="396"/>
      <c r="J18" s="396"/>
      <c r="K18" s="396"/>
      <c r="L18" s="397"/>
      <c r="M18" s="169"/>
      <c r="N18" s="171"/>
      <c r="O18" s="230">
        <v>1</v>
      </c>
      <c r="P18" s="57"/>
      <c r="Q18" s="148"/>
      <c r="R18" s="231"/>
      <c r="S18" s="128"/>
      <c r="T18" s="246"/>
      <c r="U18" s="57"/>
      <c r="V18" s="57"/>
      <c r="W18" s="148"/>
      <c r="X18" s="148"/>
      <c r="Y18" s="39"/>
      <c r="Z18" s="39"/>
    </row>
    <row r="19" spans="1:28" ht="15" customHeight="1" thickBot="1" x14ac:dyDescent="0.25">
      <c r="B19" s="220"/>
      <c r="C19" s="57"/>
      <c r="G19" s="393"/>
      <c r="H19" s="398"/>
      <c r="I19" s="399"/>
      <c r="J19" s="399"/>
      <c r="K19" s="399"/>
      <c r="L19" s="400"/>
      <c r="M19" s="148"/>
      <c r="N19" s="233"/>
      <c r="P19" s="57"/>
      <c r="Q19" s="148"/>
      <c r="R19" s="391" t="s">
        <v>109</v>
      </c>
      <c r="S19" s="391"/>
      <c r="T19" s="260"/>
      <c r="U19" s="254"/>
      <c r="V19" s="57"/>
      <c r="W19" s="148"/>
      <c r="X19" s="148"/>
      <c r="Y19" s="39"/>
      <c r="Z19" s="39"/>
    </row>
    <row r="20" spans="1:28" ht="15" customHeight="1" thickTop="1" x14ac:dyDescent="0.2">
      <c r="B20" s="415" t="s">
        <v>115</v>
      </c>
      <c r="C20" s="393"/>
      <c r="G20" s="147"/>
      <c r="H20" s="90"/>
      <c r="I20" s="90"/>
      <c r="J20" s="90"/>
      <c r="K20" s="90"/>
      <c r="L20" s="90"/>
      <c r="M20" s="148"/>
      <c r="N20" s="148"/>
      <c r="O20" s="230"/>
      <c r="P20" s="128"/>
      <c r="Q20" s="128"/>
      <c r="R20" s="391"/>
      <c r="S20" s="392"/>
      <c r="T20" s="230"/>
      <c r="U20" s="173"/>
      <c r="V20" s="59" t="s">
        <v>142</v>
      </c>
      <c r="W20" s="148"/>
      <c r="X20" s="149"/>
      <c r="Y20" s="39"/>
      <c r="Z20" s="39"/>
    </row>
    <row r="21" spans="1:28" ht="15" customHeight="1" x14ac:dyDescent="0.2">
      <c r="B21" s="416"/>
      <c r="C21" s="393"/>
      <c r="G21" s="91"/>
      <c r="H21" s="134"/>
      <c r="I21" s="134"/>
      <c r="J21" s="134"/>
      <c r="K21" s="134"/>
      <c r="L21" s="134"/>
      <c r="M21" s="148"/>
      <c r="N21" s="148"/>
      <c r="O21" s="230"/>
      <c r="P21" s="128"/>
      <c r="Q21" s="128"/>
      <c r="R21" s="230"/>
      <c r="S21" s="135"/>
      <c r="T21" s="148"/>
      <c r="U21" s="173"/>
      <c r="V21" s="59"/>
      <c r="W21" s="148"/>
      <c r="X21" s="148"/>
      <c r="Y21" s="39"/>
      <c r="Z21" s="39"/>
    </row>
    <row r="22" spans="1:28" ht="15" customHeight="1" thickBot="1" x14ac:dyDescent="0.25">
      <c r="B22" s="221"/>
      <c r="C22" s="222"/>
      <c r="D22" s="273"/>
      <c r="E22" s="273"/>
      <c r="F22" s="273"/>
      <c r="G22" s="393" t="s">
        <v>68</v>
      </c>
      <c r="H22" s="395" t="str">
        <f>リーグ表!D8</f>
        <v>茨城KOSMO Jr.</v>
      </c>
      <c r="I22" s="396"/>
      <c r="J22" s="396"/>
      <c r="K22" s="396"/>
      <c r="L22" s="397"/>
      <c r="M22" s="169"/>
      <c r="N22" s="163"/>
      <c r="O22" s="234"/>
      <c r="P22" s="172"/>
      <c r="Q22" s="390"/>
      <c r="R22" s="390"/>
      <c r="S22" s="135"/>
      <c r="T22" s="148"/>
      <c r="U22" s="135"/>
      <c r="V22" s="148"/>
      <c r="W22" s="148"/>
      <c r="X22" s="148"/>
      <c r="Y22" s="39"/>
      <c r="Z22" s="39"/>
    </row>
    <row r="23" spans="1:28" ht="15" customHeight="1" x14ac:dyDescent="0.2">
      <c r="B23" s="220"/>
      <c r="C23" s="265"/>
      <c r="G23" s="393"/>
      <c r="H23" s="398"/>
      <c r="I23" s="399"/>
      <c r="J23" s="399"/>
      <c r="K23" s="399"/>
      <c r="L23" s="400"/>
      <c r="M23" s="148"/>
      <c r="N23" s="148"/>
      <c r="O23" s="230"/>
      <c r="P23" s="167"/>
      <c r="Q23" s="168"/>
      <c r="R23" s="235">
        <v>5</v>
      </c>
      <c r="S23" s="135"/>
      <c r="T23" s="148"/>
      <c r="U23" s="135"/>
      <c r="V23" s="148"/>
      <c r="W23" s="148"/>
      <c r="X23" s="148"/>
      <c r="Y23" s="39"/>
      <c r="Z23" s="39"/>
    </row>
    <row r="24" spans="1:28" ht="15" customHeight="1" thickBot="1" x14ac:dyDescent="0.25">
      <c r="A24" s="39">
        <v>5</v>
      </c>
      <c r="B24" s="270"/>
      <c r="C24" s="267"/>
      <c r="D24" s="420" t="str">
        <f>H22</f>
        <v>茨城KOSMO Jr.</v>
      </c>
      <c r="E24" s="420"/>
      <c r="F24" s="420"/>
      <c r="G24" s="147"/>
      <c r="H24" s="90"/>
      <c r="I24" s="90"/>
      <c r="J24" s="90"/>
      <c r="K24" s="90"/>
      <c r="L24" s="90"/>
      <c r="M24" s="148"/>
      <c r="N24" s="128"/>
      <c r="O24" s="231"/>
      <c r="P24" s="391" t="s">
        <v>112</v>
      </c>
      <c r="Q24" s="392"/>
      <c r="R24" s="244"/>
      <c r="S24" s="251"/>
      <c r="T24" s="148">
        <v>1</v>
      </c>
      <c r="U24" s="135"/>
      <c r="V24" s="148"/>
      <c r="W24" s="148"/>
      <c r="X24" s="148"/>
      <c r="Y24" s="39"/>
      <c r="Z24" s="39"/>
    </row>
    <row r="25" spans="1:28" ht="15" customHeight="1" thickTop="1" x14ac:dyDescent="0.2">
      <c r="D25" s="420"/>
      <c r="E25" s="420"/>
      <c r="F25" s="420"/>
      <c r="G25" s="91"/>
      <c r="H25" s="134"/>
      <c r="I25" s="134"/>
      <c r="J25" s="134"/>
      <c r="K25" s="134"/>
      <c r="L25" s="134"/>
      <c r="M25" s="148"/>
      <c r="N25" s="128"/>
      <c r="O25" s="231"/>
      <c r="P25" s="391"/>
      <c r="Q25" s="391"/>
      <c r="R25" s="252"/>
      <c r="S25" s="414"/>
      <c r="T25" s="414"/>
      <c r="U25" s="135"/>
      <c r="V25" s="148"/>
      <c r="W25" s="148"/>
      <c r="X25" s="148"/>
      <c r="Y25" s="39"/>
      <c r="Z25" s="39"/>
    </row>
    <row r="26" spans="1:28" ht="15" customHeight="1" thickBot="1" x14ac:dyDescent="0.25">
      <c r="B26" s="54"/>
      <c r="C26" s="54"/>
      <c r="D26" s="54"/>
      <c r="E26" s="54"/>
      <c r="F26" s="54"/>
      <c r="G26" s="393" t="s">
        <v>65</v>
      </c>
      <c r="H26" s="395" t="str">
        <f>リーグ表!D26</f>
        <v>河和田ボンバーズ・J</v>
      </c>
      <c r="I26" s="396"/>
      <c r="J26" s="396"/>
      <c r="K26" s="396"/>
      <c r="L26" s="397"/>
      <c r="M26" s="244"/>
      <c r="N26" s="245"/>
      <c r="O26" s="245"/>
      <c r="P26" s="245"/>
      <c r="Q26" s="245"/>
      <c r="R26" s="246">
        <v>6</v>
      </c>
      <c r="S26" s="148"/>
      <c r="T26" s="148"/>
      <c r="U26" s="135"/>
      <c r="V26" s="148"/>
      <c r="W26" s="148"/>
      <c r="X26" s="148"/>
      <c r="Y26" s="39"/>
      <c r="Z26" s="39"/>
    </row>
    <row r="27" spans="1:28" ht="15" customHeight="1" thickTop="1" thickBot="1" x14ac:dyDescent="0.25">
      <c r="G27" s="393"/>
      <c r="H27" s="398"/>
      <c r="I27" s="399"/>
      <c r="J27" s="399"/>
      <c r="K27" s="399"/>
      <c r="L27" s="400"/>
      <c r="M27" s="148"/>
      <c r="N27" s="57"/>
      <c r="O27" s="230"/>
      <c r="P27" s="57"/>
      <c r="Q27" s="414"/>
      <c r="R27" s="414"/>
      <c r="S27" s="148"/>
      <c r="T27" s="391" t="s">
        <v>111</v>
      </c>
      <c r="U27" s="392"/>
      <c r="V27" s="244"/>
      <c r="W27" s="276"/>
      <c r="X27" s="408" t="str">
        <f>H46</f>
        <v>トライ∞ジュニア</v>
      </c>
      <c r="Y27" s="409"/>
      <c r="Z27" s="409"/>
      <c r="AA27" s="409"/>
      <c r="AB27" s="410"/>
    </row>
    <row r="28" spans="1:28" ht="15" customHeight="1" thickTop="1" x14ac:dyDescent="0.2">
      <c r="G28" s="91"/>
      <c r="H28" s="134"/>
      <c r="I28" s="134"/>
      <c r="J28" s="134"/>
      <c r="K28" s="134"/>
      <c r="L28" s="134"/>
      <c r="M28" s="148"/>
      <c r="N28" s="148"/>
      <c r="O28" s="230"/>
      <c r="P28" s="57"/>
      <c r="Q28" s="57"/>
      <c r="R28" s="230"/>
      <c r="S28" s="61"/>
      <c r="T28" s="391"/>
      <c r="U28" s="391"/>
      <c r="V28" s="246"/>
      <c r="W28" s="61"/>
      <c r="X28" s="411"/>
      <c r="Y28" s="412"/>
      <c r="Z28" s="412"/>
      <c r="AA28" s="412"/>
      <c r="AB28" s="413"/>
    </row>
    <row r="29" spans="1:28" ht="15" customHeight="1" x14ac:dyDescent="0.2">
      <c r="G29" s="91"/>
      <c r="H29" s="134"/>
      <c r="I29" s="134"/>
      <c r="J29" s="134"/>
      <c r="K29" s="134"/>
      <c r="L29" s="134"/>
      <c r="M29" s="148"/>
      <c r="N29" s="148"/>
      <c r="O29" s="230"/>
      <c r="P29" s="57"/>
      <c r="Q29" s="57"/>
      <c r="R29" s="230"/>
      <c r="S29" s="61"/>
      <c r="T29" s="57"/>
      <c r="U29" s="57"/>
      <c r="V29" s="250"/>
      <c r="W29" s="57"/>
      <c r="X29" s="57"/>
      <c r="Y29" s="39"/>
      <c r="Z29" s="39"/>
    </row>
    <row r="30" spans="1:28" ht="15" customHeight="1" thickBot="1" x14ac:dyDescent="0.25">
      <c r="B30" s="47"/>
      <c r="C30" s="47"/>
      <c r="D30" s="264"/>
      <c r="E30" s="264"/>
      <c r="F30" s="264"/>
      <c r="G30" s="393" t="s">
        <v>67</v>
      </c>
      <c r="H30" s="395" t="str">
        <f>リーグ表!D14</f>
        <v>ＵＬＴＩＭＡＴＥ　ＳＭＩＬＥ Ｊｒ.</v>
      </c>
      <c r="I30" s="396"/>
      <c r="J30" s="396"/>
      <c r="K30" s="396"/>
      <c r="L30" s="397"/>
      <c r="M30" s="169"/>
      <c r="N30" s="163"/>
      <c r="O30" s="234"/>
      <c r="P30" s="163"/>
      <c r="Q30" s="390"/>
      <c r="R30" s="390"/>
      <c r="S30" s="148"/>
      <c r="T30" s="57"/>
      <c r="U30" s="57"/>
      <c r="V30" s="250"/>
      <c r="W30" s="45"/>
      <c r="X30" s="45"/>
      <c r="Y30" s="39"/>
      <c r="Z30" s="39"/>
    </row>
    <row r="31" spans="1:28" ht="15" customHeight="1" x14ac:dyDescent="0.2">
      <c r="C31" s="265"/>
      <c r="G31" s="393"/>
      <c r="H31" s="398"/>
      <c r="I31" s="399"/>
      <c r="J31" s="399"/>
      <c r="K31" s="399"/>
      <c r="L31" s="400"/>
      <c r="M31" s="148"/>
      <c r="N31" s="148"/>
      <c r="O31" s="230"/>
      <c r="P31" s="167"/>
      <c r="Q31" s="168"/>
      <c r="R31" s="230" t="s">
        <v>135</v>
      </c>
      <c r="S31" s="148"/>
      <c r="T31" s="148"/>
      <c r="U31" s="277"/>
      <c r="V31" s="230"/>
      <c r="W31" s="148"/>
      <c r="X31" s="148"/>
      <c r="Y31" s="39"/>
      <c r="Z31" s="39"/>
    </row>
    <row r="32" spans="1:28" ht="15" customHeight="1" thickBot="1" x14ac:dyDescent="0.25">
      <c r="B32" s="266"/>
      <c r="C32" s="267"/>
      <c r="D32" s="420" t="str">
        <f>H30</f>
        <v>ＵＬＴＩＭＡＴＥ　ＳＭＩＬＥ Ｊｒ.</v>
      </c>
      <c r="E32" s="420"/>
      <c r="F32" s="420"/>
      <c r="G32" s="147"/>
      <c r="H32" s="90"/>
      <c r="I32" s="90"/>
      <c r="J32" s="90"/>
      <c r="K32" s="90"/>
      <c r="L32" s="90"/>
      <c r="M32" s="148"/>
      <c r="N32" s="128"/>
      <c r="O32" s="231"/>
      <c r="P32" s="391" t="s">
        <v>120</v>
      </c>
      <c r="Q32" s="392"/>
      <c r="R32" s="230"/>
      <c r="S32" s="390"/>
      <c r="T32" s="390"/>
      <c r="U32" s="277"/>
      <c r="V32" s="148"/>
      <c r="W32" s="148"/>
      <c r="X32" s="148"/>
      <c r="Y32" s="39"/>
      <c r="Z32" s="39"/>
    </row>
    <row r="33" spans="1:26" ht="15" customHeight="1" thickTop="1" x14ac:dyDescent="0.2">
      <c r="A33" s="39">
        <v>2</v>
      </c>
      <c r="B33" s="220"/>
      <c r="C33" s="57"/>
      <c r="D33" s="420"/>
      <c r="E33" s="420"/>
      <c r="F33" s="420"/>
      <c r="G33" s="91"/>
      <c r="H33" s="134"/>
      <c r="I33" s="134"/>
      <c r="J33" s="134"/>
      <c r="K33" s="134"/>
      <c r="L33" s="134"/>
      <c r="M33" s="148"/>
      <c r="N33" s="128"/>
      <c r="O33" s="231"/>
      <c r="P33" s="391"/>
      <c r="Q33" s="391"/>
      <c r="R33" s="252"/>
      <c r="S33" s="249"/>
      <c r="T33" s="148">
        <v>4</v>
      </c>
      <c r="U33" s="277"/>
      <c r="V33" s="148"/>
      <c r="W33" s="148"/>
      <c r="X33" s="148"/>
      <c r="Y33" s="39"/>
      <c r="Z33" s="39"/>
    </row>
    <row r="34" spans="1:26" ht="15" customHeight="1" thickBot="1" x14ac:dyDescent="0.25">
      <c r="B34" s="221"/>
      <c r="C34" s="222"/>
      <c r="D34" s="53"/>
      <c r="E34" s="53"/>
      <c r="F34" s="53"/>
      <c r="G34" s="393" t="s">
        <v>69</v>
      </c>
      <c r="H34" s="395" t="str">
        <f>リーグ表!D20</f>
        <v>梅が丘ドッジボールクラブＪｒ</v>
      </c>
      <c r="I34" s="396"/>
      <c r="J34" s="396"/>
      <c r="K34" s="396"/>
      <c r="L34" s="397"/>
      <c r="M34" s="244"/>
      <c r="N34" s="245"/>
      <c r="O34" s="245"/>
      <c r="P34" s="245"/>
      <c r="Q34" s="245"/>
      <c r="R34" s="246" t="s">
        <v>136</v>
      </c>
      <c r="S34" s="135"/>
      <c r="T34" s="148"/>
      <c r="U34" s="277"/>
      <c r="V34" s="148"/>
      <c r="W34" s="148"/>
      <c r="X34" s="148"/>
      <c r="Y34" s="39"/>
      <c r="Z34" s="39"/>
    </row>
    <row r="35" spans="1:26" ht="15" customHeight="1" thickTop="1" x14ac:dyDescent="0.2">
      <c r="B35" s="220"/>
      <c r="C35" s="57"/>
      <c r="G35" s="393"/>
      <c r="H35" s="398"/>
      <c r="I35" s="399"/>
      <c r="J35" s="399"/>
      <c r="K35" s="399"/>
      <c r="L35" s="400"/>
      <c r="M35" s="148"/>
      <c r="N35" s="57"/>
      <c r="O35" s="230"/>
      <c r="P35" s="57"/>
      <c r="Q35" s="414"/>
      <c r="R35" s="414"/>
      <c r="S35" s="135"/>
      <c r="T35" s="148"/>
      <c r="U35" s="279"/>
      <c r="V35" s="59"/>
      <c r="W35" s="148"/>
      <c r="X35" s="148"/>
      <c r="Y35" s="39"/>
      <c r="Z35" s="39"/>
    </row>
    <row r="36" spans="1:26" ht="15" customHeight="1" x14ac:dyDescent="0.2">
      <c r="B36" s="415" t="s">
        <v>116</v>
      </c>
      <c r="C36" s="393"/>
      <c r="G36" s="147"/>
      <c r="H36" s="90"/>
      <c r="I36" s="90"/>
      <c r="J36" s="90"/>
      <c r="K36" s="90"/>
      <c r="L36" s="90"/>
      <c r="M36" s="148"/>
      <c r="N36" s="148"/>
      <c r="O36" s="230"/>
      <c r="P36" s="128"/>
      <c r="Q36" s="128"/>
      <c r="R36" s="231"/>
      <c r="S36" s="175"/>
      <c r="T36" s="148"/>
      <c r="U36" s="277"/>
      <c r="V36" s="148"/>
      <c r="W36" s="148"/>
      <c r="X36" s="148"/>
      <c r="Y36" s="39"/>
      <c r="Z36" s="39"/>
    </row>
    <row r="37" spans="1:26" ht="15" customHeight="1" thickBot="1" x14ac:dyDescent="0.25">
      <c r="B37" s="416"/>
      <c r="C37" s="393"/>
      <c r="G37" s="91"/>
      <c r="H37" s="134"/>
      <c r="I37" s="134"/>
      <c r="J37" s="134"/>
      <c r="K37" s="134"/>
      <c r="L37" s="134"/>
      <c r="M37" s="148"/>
      <c r="N37" s="148"/>
      <c r="O37" s="230"/>
      <c r="P37" s="128"/>
      <c r="Q37" s="128"/>
      <c r="R37" s="391" t="s">
        <v>110</v>
      </c>
      <c r="S37" s="392"/>
      <c r="T37" s="244"/>
      <c r="U37" s="261"/>
      <c r="V37" s="59" t="s">
        <v>143</v>
      </c>
      <c r="W37" s="148"/>
      <c r="X37" s="148"/>
      <c r="Y37" s="39"/>
      <c r="Z37" s="39"/>
    </row>
    <row r="38" spans="1:26" ht="15" customHeight="1" thickTop="1" thickBot="1" x14ac:dyDescent="0.25">
      <c r="B38" s="221"/>
      <c r="C38" s="222"/>
      <c r="D38" s="273"/>
      <c r="E38" s="273"/>
      <c r="F38" s="273"/>
      <c r="G38" s="393" t="s">
        <v>66</v>
      </c>
      <c r="H38" s="395" t="str">
        <f>リーグ表!D12</f>
        <v>竹島フェニックス Jr.</v>
      </c>
      <c r="I38" s="396"/>
      <c r="J38" s="396"/>
      <c r="K38" s="396"/>
      <c r="L38" s="397"/>
      <c r="M38" s="52"/>
      <c r="N38" s="390"/>
      <c r="O38" s="390"/>
      <c r="P38" s="128"/>
      <c r="Q38" s="128"/>
      <c r="R38" s="391"/>
      <c r="S38" s="391"/>
      <c r="T38" s="246"/>
      <c r="U38" s="414"/>
      <c r="V38" s="414"/>
      <c r="W38" s="148"/>
      <c r="X38" s="148"/>
      <c r="Y38" s="39"/>
      <c r="Z38" s="39"/>
    </row>
    <row r="39" spans="1:26" ht="15" customHeight="1" x14ac:dyDescent="0.2">
      <c r="B39" s="220"/>
      <c r="C39" s="265"/>
      <c r="G39" s="393"/>
      <c r="H39" s="398"/>
      <c r="I39" s="399"/>
      <c r="J39" s="399"/>
      <c r="K39" s="399"/>
      <c r="L39" s="400"/>
      <c r="M39" s="166"/>
      <c r="N39" s="168"/>
      <c r="O39" s="230">
        <v>1</v>
      </c>
      <c r="P39" s="128"/>
      <c r="Q39" s="128"/>
      <c r="R39" s="231"/>
      <c r="S39" s="128"/>
      <c r="T39" s="246"/>
      <c r="U39" s="148"/>
      <c r="V39" s="148"/>
      <c r="W39" s="148"/>
      <c r="X39" s="148"/>
      <c r="Y39" s="39"/>
      <c r="Z39" s="39"/>
    </row>
    <row r="40" spans="1:26" ht="15" customHeight="1" thickBot="1" x14ac:dyDescent="0.25">
      <c r="A40" s="39">
        <v>3</v>
      </c>
      <c r="B40" s="270"/>
      <c r="C40" s="267"/>
      <c r="D40" s="420" t="str">
        <f>H38</f>
        <v>竹島フェニックス Jr.</v>
      </c>
      <c r="E40" s="420"/>
      <c r="F40" s="420"/>
      <c r="G40" s="147"/>
      <c r="H40" s="90"/>
      <c r="I40" s="90"/>
      <c r="J40" s="90"/>
      <c r="K40" s="90"/>
      <c r="L40" s="90"/>
      <c r="M40" s="391" t="s">
        <v>96</v>
      </c>
      <c r="N40" s="392"/>
      <c r="O40" s="257"/>
      <c r="P40" s="258"/>
      <c r="Q40" s="258"/>
      <c r="R40" s="231"/>
      <c r="S40" s="231"/>
      <c r="T40" s="246"/>
      <c r="U40" s="148"/>
      <c r="V40" s="148"/>
      <c r="W40" s="148"/>
      <c r="X40" s="148"/>
      <c r="Y40" s="39"/>
      <c r="Z40" s="39"/>
    </row>
    <row r="41" spans="1:26" ht="15" customHeight="1" x14ac:dyDescent="0.2">
      <c r="D41" s="420"/>
      <c r="E41" s="420"/>
      <c r="F41" s="420"/>
      <c r="G41" s="91"/>
      <c r="H41" s="134"/>
      <c r="I41" s="134"/>
      <c r="J41" s="134"/>
      <c r="K41" s="134"/>
      <c r="L41" s="134"/>
      <c r="M41" s="391"/>
      <c r="N41" s="391"/>
      <c r="O41" s="256"/>
      <c r="P41" s="230"/>
      <c r="Q41" s="135"/>
      <c r="R41" s="176">
        <v>1</v>
      </c>
      <c r="S41" s="231"/>
      <c r="T41" s="246"/>
      <c r="U41" s="148"/>
      <c r="V41" s="148"/>
      <c r="W41" s="148"/>
      <c r="X41" s="148"/>
      <c r="Y41" s="39"/>
      <c r="Z41" s="39"/>
    </row>
    <row r="42" spans="1:26" ht="15" customHeight="1" thickBot="1" x14ac:dyDescent="0.25">
      <c r="B42" s="54"/>
      <c r="C42" s="54"/>
      <c r="D42" s="54"/>
      <c r="E42" s="54"/>
      <c r="F42" s="54"/>
      <c r="G42" s="393" t="s">
        <v>78</v>
      </c>
      <c r="H42" s="395" t="str">
        <f>リーグ表!D22</f>
        <v>吉田☆ラッキースターズJr.</v>
      </c>
      <c r="I42" s="396"/>
      <c r="J42" s="396"/>
      <c r="K42" s="396"/>
      <c r="L42" s="397"/>
      <c r="M42" s="244"/>
      <c r="N42" s="245"/>
      <c r="O42" s="246">
        <v>5</v>
      </c>
      <c r="P42" s="148"/>
      <c r="Q42" s="175"/>
      <c r="R42" s="235"/>
      <c r="S42" s="230"/>
      <c r="T42" s="246"/>
      <c r="U42" s="148"/>
      <c r="V42" s="148"/>
      <c r="W42" s="148"/>
      <c r="X42" s="148"/>
      <c r="Y42" s="39"/>
      <c r="Z42" s="39"/>
    </row>
    <row r="43" spans="1:26" ht="15" customHeight="1" thickTop="1" thickBot="1" x14ac:dyDescent="0.25">
      <c r="G43" s="393"/>
      <c r="H43" s="398"/>
      <c r="I43" s="399"/>
      <c r="J43" s="399"/>
      <c r="K43" s="399"/>
      <c r="L43" s="400"/>
      <c r="M43" s="148"/>
      <c r="N43" s="414"/>
      <c r="O43" s="414"/>
      <c r="P43" s="391" t="s">
        <v>113</v>
      </c>
      <c r="Q43" s="392"/>
      <c r="R43" s="244"/>
      <c r="S43" s="245"/>
      <c r="T43" s="246">
        <v>6</v>
      </c>
      <c r="U43" s="148"/>
      <c r="V43" s="148"/>
      <c r="W43" s="148"/>
      <c r="X43" s="148"/>
      <c r="Y43" s="39"/>
      <c r="Z43" s="39"/>
    </row>
    <row r="44" spans="1:26" ht="15" customHeight="1" thickTop="1" x14ac:dyDescent="0.2">
      <c r="G44" s="147"/>
      <c r="H44" s="90"/>
      <c r="I44" s="90"/>
      <c r="J44" s="90"/>
      <c r="K44" s="90"/>
      <c r="L44" s="90"/>
      <c r="M44" s="148"/>
      <c r="N44" s="128"/>
      <c r="O44" s="231"/>
      <c r="P44" s="391"/>
      <c r="Q44" s="391"/>
      <c r="R44" s="246"/>
      <c r="S44" s="414"/>
      <c r="T44" s="414"/>
      <c r="U44" s="57"/>
      <c r="V44" s="148"/>
      <c r="W44" s="148"/>
      <c r="X44" s="148"/>
      <c r="Y44" s="39"/>
      <c r="Z44" s="39"/>
    </row>
    <row r="45" spans="1:26" ht="15" customHeight="1" x14ac:dyDescent="0.2">
      <c r="G45" s="91"/>
      <c r="H45" s="134"/>
      <c r="I45" s="134"/>
      <c r="J45" s="134"/>
      <c r="K45" s="134"/>
      <c r="L45" s="134"/>
      <c r="M45" s="148"/>
      <c r="N45" s="128"/>
      <c r="O45" s="231"/>
      <c r="P45" s="57"/>
      <c r="Q45" s="57"/>
      <c r="R45" s="246"/>
      <c r="S45" s="148"/>
      <c r="T45" s="57"/>
      <c r="U45" s="57"/>
      <c r="V45" s="148"/>
      <c r="W45" s="148"/>
      <c r="X45" s="148"/>
      <c r="Y45" s="39"/>
      <c r="Z45" s="39"/>
    </row>
    <row r="46" spans="1:26" ht="15" customHeight="1" thickBot="1" x14ac:dyDescent="0.25">
      <c r="B46" s="55"/>
      <c r="C46" s="55"/>
      <c r="D46" s="55"/>
      <c r="E46" s="55"/>
      <c r="F46" s="55"/>
      <c r="G46" s="393" t="s">
        <v>34</v>
      </c>
      <c r="H46" s="395" t="str">
        <f>リーグ表!D24</f>
        <v>トライ∞ジュニア</v>
      </c>
      <c r="I46" s="396"/>
      <c r="J46" s="396"/>
      <c r="K46" s="396"/>
      <c r="L46" s="397"/>
      <c r="M46" s="244"/>
      <c r="N46" s="245"/>
      <c r="O46" s="245"/>
      <c r="P46" s="254"/>
      <c r="Q46" s="254"/>
      <c r="R46" s="246">
        <v>7</v>
      </c>
      <c r="S46" s="148"/>
      <c r="T46" s="57"/>
      <c r="U46" s="57"/>
      <c r="V46" s="148"/>
      <c r="W46" s="148"/>
      <c r="X46" s="148"/>
      <c r="Y46" s="39"/>
      <c r="Z46" s="39"/>
    </row>
    <row r="47" spans="1:26" ht="15" customHeight="1" thickTop="1" x14ac:dyDescent="0.2">
      <c r="G47" s="393"/>
      <c r="H47" s="398"/>
      <c r="I47" s="399"/>
      <c r="J47" s="399"/>
      <c r="K47" s="399"/>
      <c r="L47" s="400"/>
      <c r="M47" s="148"/>
      <c r="N47" s="148"/>
      <c r="O47" s="230"/>
      <c r="P47" s="148"/>
      <c r="Q47" s="414"/>
      <c r="R47" s="414"/>
      <c r="S47" s="148"/>
      <c r="T47" s="57"/>
      <c r="U47" s="57"/>
      <c r="V47" s="148"/>
      <c r="W47" s="148"/>
      <c r="X47" s="164"/>
      <c r="Y47" s="39"/>
      <c r="Z47" s="39"/>
    </row>
    <row r="48" spans="1:26" ht="15" customHeight="1" x14ac:dyDescent="0.2">
      <c r="G48" s="3"/>
      <c r="H48" s="90"/>
      <c r="I48" s="90"/>
      <c r="J48" s="90"/>
      <c r="K48" s="90"/>
      <c r="L48" s="90"/>
      <c r="M48" s="51"/>
      <c r="N48" s="51"/>
      <c r="O48" s="230"/>
      <c r="P48" s="51"/>
      <c r="Q48" s="51"/>
      <c r="R48" s="230"/>
      <c r="S48" s="51"/>
      <c r="T48" s="51"/>
      <c r="U48" s="51"/>
      <c r="V48" s="51"/>
      <c r="W48" s="51"/>
      <c r="X48" s="51"/>
      <c r="Y48" s="51"/>
      <c r="Z48" s="164"/>
    </row>
    <row r="49" spans="1:28" ht="15" customHeight="1" x14ac:dyDescent="0.2">
      <c r="G49" s="3"/>
      <c r="H49" s="90"/>
      <c r="I49" s="90"/>
      <c r="J49" s="90"/>
      <c r="K49" s="90"/>
      <c r="L49" s="90"/>
      <c r="M49" s="51"/>
      <c r="N49" s="51"/>
      <c r="O49" s="230"/>
      <c r="P49" s="51"/>
      <c r="Q49" s="51"/>
      <c r="R49" s="230"/>
      <c r="S49" s="51"/>
      <c r="T49" s="51"/>
      <c r="U49" s="51"/>
      <c r="V49" s="51"/>
      <c r="W49" s="51"/>
      <c r="X49" s="51"/>
      <c r="Y49" s="51"/>
      <c r="Z49" s="164"/>
    </row>
    <row r="50" spans="1:28" ht="15" customHeight="1" x14ac:dyDescent="0.2">
      <c r="G50" s="3"/>
      <c r="H50" s="90"/>
      <c r="I50" s="90"/>
      <c r="J50" s="90"/>
      <c r="K50" s="90"/>
      <c r="L50" s="90"/>
      <c r="M50" s="51"/>
      <c r="N50" s="51"/>
      <c r="O50" s="230"/>
      <c r="P50" s="51"/>
      <c r="Q50" s="51"/>
      <c r="R50" s="230"/>
      <c r="S50" s="51"/>
      <c r="T50" s="51"/>
      <c r="U50" s="51"/>
      <c r="V50" s="51"/>
      <c r="W50" s="51"/>
      <c r="X50" s="51"/>
      <c r="Y50" s="51"/>
      <c r="Z50" s="164"/>
    </row>
    <row r="51" spans="1:28" s="38" customFormat="1" ht="15" customHeight="1" x14ac:dyDescent="0.2">
      <c r="A51" s="39"/>
      <c r="B51" s="39"/>
      <c r="C51" s="39"/>
      <c r="D51" s="39"/>
      <c r="E51" s="39"/>
      <c r="F51" s="39"/>
      <c r="G51" s="51"/>
      <c r="H51" s="56"/>
      <c r="I51" s="56"/>
      <c r="J51" s="56"/>
      <c r="K51" s="56"/>
      <c r="L51" s="56"/>
      <c r="M51" s="51"/>
      <c r="N51" s="57"/>
      <c r="O51" s="230"/>
      <c r="P51" s="51"/>
      <c r="Q51" s="57"/>
      <c r="R51" s="230"/>
      <c r="S51" s="51"/>
      <c r="T51" s="51"/>
      <c r="U51" s="51"/>
      <c r="V51" s="51"/>
      <c r="W51" s="51"/>
      <c r="X51" s="51"/>
      <c r="Y51" s="51"/>
      <c r="Z51" s="51"/>
    </row>
    <row r="52" spans="1:28" s="37" customFormat="1" ht="30.9" customHeight="1" x14ac:dyDescent="0.2">
      <c r="G52" s="417" t="s">
        <v>70</v>
      </c>
      <c r="H52" s="417"/>
      <c r="I52" s="417"/>
      <c r="J52" s="417"/>
      <c r="K52" s="417"/>
      <c r="L52" s="417"/>
      <c r="M52" s="417"/>
      <c r="N52" s="417"/>
      <c r="O52" s="417"/>
      <c r="P52" s="417"/>
      <c r="Q52" s="418"/>
      <c r="R52" s="46"/>
      <c r="S52" s="46"/>
      <c r="V52" s="407" t="s">
        <v>0</v>
      </c>
      <c r="W52" s="407"/>
      <c r="X52" s="402" t="str">
        <f>H73</f>
        <v>OBT Kids 雷神</v>
      </c>
      <c r="Y52" s="403"/>
      <c r="Z52" s="403"/>
      <c r="AA52" s="403"/>
      <c r="AB52" s="404"/>
    </row>
    <row r="53" spans="1:28" s="37" customFormat="1" ht="28.5" customHeight="1" x14ac:dyDescent="0.2">
      <c r="G53" s="42"/>
      <c r="H53" s="43"/>
      <c r="I53" s="43"/>
      <c r="J53" s="43"/>
      <c r="K53" s="43"/>
      <c r="L53" s="44" t="s">
        <v>33</v>
      </c>
      <c r="M53" s="45"/>
      <c r="N53" s="45"/>
      <c r="O53" s="236"/>
      <c r="P53" s="45"/>
      <c r="Q53" s="45"/>
      <c r="R53" s="46"/>
      <c r="S53" s="46"/>
      <c r="V53" s="407" t="s">
        <v>1</v>
      </c>
      <c r="W53" s="407"/>
      <c r="X53" s="405" t="str">
        <f>H57</f>
        <v>OBT Kids 風神</v>
      </c>
      <c r="Y53" s="405"/>
      <c r="Z53" s="405"/>
      <c r="AA53" s="405"/>
      <c r="AB53" s="405"/>
    </row>
    <row r="54" spans="1:28" s="37" customFormat="1" ht="28.5" customHeight="1" x14ac:dyDescent="0.2">
      <c r="G54" s="42"/>
      <c r="H54" s="43"/>
      <c r="I54" s="43"/>
      <c r="J54" s="43"/>
      <c r="K54" s="43"/>
      <c r="L54" s="44"/>
      <c r="M54" s="45"/>
      <c r="N54" s="45"/>
      <c r="O54" s="236"/>
      <c r="P54" s="45"/>
      <c r="Q54" s="45"/>
      <c r="R54" s="46"/>
      <c r="S54" s="46"/>
      <c r="V54" s="401"/>
      <c r="W54" s="401"/>
      <c r="X54" s="406"/>
      <c r="Y54" s="406"/>
      <c r="Z54" s="406"/>
      <c r="AA54" s="406"/>
      <c r="AB54" s="406"/>
    </row>
    <row r="55" spans="1:28" s="37" customFormat="1" ht="28.5" customHeight="1" x14ac:dyDescent="0.2">
      <c r="G55" s="42"/>
      <c r="H55" s="43"/>
      <c r="I55" s="43"/>
      <c r="J55" s="43"/>
      <c r="K55" s="43"/>
      <c r="L55" s="44"/>
      <c r="M55" s="45"/>
      <c r="N55" s="45"/>
      <c r="O55" s="236"/>
      <c r="P55" s="45"/>
      <c r="Q55" s="45"/>
      <c r="R55" s="46"/>
      <c r="S55" s="46"/>
      <c r="V55" s="401"/>
      <c r="W55" s="401"/>
      <c r="X55" s="406"/>
      <c r="Y55" s="406"/>
      <c r="Z55" s="406"/>
      <c r="AA55" s="406"/>
      <c r="AB55" s="406"/>
    </row>
    <row r="56" spans="1:28" s="37" customFormat="1" ht="15.65" customHeight="1" x14ac:dyDescent="0.2">
      <c r="G56" s="57"/>
      <c r="H56" s="45"/>
      <c r="I56" s="45"/>
      <c r="J56" s="45"/>
      <c r="K56" s="45"/>
      <c r="L56" s="45"/>
      <c r="M56" s="60"/>
      <c r="N56" s="60"/>
      <c r="O56" s="60"/>
      <c r="P56" s="60"/>
      <c r="Q56" s="61"/>
      <c r="R56" s="60"/>
      <c r="S56" s="60"/>
      <c r="T56" s="60"/>
      <c r="U56" s="56"/>
      <c r="V56" s="45"/>
      <c r="W56" s="45"/>
      <c r="X56" s="45"/>
      <c r="Y56" s="45"/>
      <c r="Z56" s="45"/>
    </row>
    <row r="57" spans="1:28" ht="15" customHeight="1" thickBot="1" x14ac:dyDescent="0.25">
      <c r="B57" s="53"/>
      <c r="C57" s="53"/>
      <c r="D57" s="53"/>
      <c r="E57" s="53"/>
      <c r="F57" s="53"/>
      <c r="G57" s="393" t="s">
        <v>79</v>
      </c>
      <c r="H57" s="395" t="str">
        <f>リーグ表!D35</f>
        <v>OBT Kids 風神</v>
      </c>
      <c r="I57" s="396"/>
      <c r="J57" s="396"/>
      <c r="K57" s="396"/>
      <c r="L57" s="397"/>
      <c r="M57" s="52"/>
      <c r="N57" s="148"/>
      <c r="O57" s="230"/>
      <c r="P57" s="148"/>
      <c r="Q57" s="390"/>
      <c r="R57" s="390"/>
      <c r="S57" s="148"/>
      <c r="T57" s="148"/>
      <c r="U57" s="148"/>
      <c r="V57" s="149"/>
      <c r="W57" s="149"/>
      <c r="X57" s="149"/>
      <c r="Y57" s="149"/>
      <c r="Z57" s="149"/>
    </row>
    <row r="58" spans="1:28" ht="15" customHeight="1" thickTop="1" x14ac:dyDescent="0.2">
      <c r="G58" s="393"/>
      <c r="H58" s="398"/>
      <c r="I58" s="399"/>
      <c r="J58" s="399"/>
      <c r="K58" s="399"/>
      <c r="L58" s="400"/>
      <c r="M58" s="247"/>
      <c r="N58" s="248"/>
      <c r="O58" s="248"/>
      <c r="P58" s="248"/>
      <c r="Q58" s="248"/>
      <c r="R58" s="246">
        <v>5</v>
      </c>
      <c r="S58" s="57"/>
      <c r="T58" s="148"/>
      <c r="U58" s="148"/>
      <c r="V58" s="148"/>
      <c r="W58" s="148"/>
      <c r="X58" s="148"/>
      <c r="Y58" s="148"/>
      <c r="Z58" s="149"/>
    </row>
    <row r="59" spans="1:28" ht="15" customHeight="1" x14ac:dyDescent="0.2">
      <c r="G59" s="147"/>
      <c r="H59" s="90"/>
      <c r="I59" s="90"/>
      <c r="J59" s="90"/>
      <c r="K59" s="90"/>
      <c r="L59" s="90"/>
      <c r="M59" s="148"/>
      <c r="N59" s="148"/>
      <c r="O59" s="230"/>
      <c r="P59" s="183"/>
      <c r="Q59" s="128"/>
      <c r="R59" s="246"/>
      <c r="S59" s="148"/>
      <c r="T59" s="148"/>
      <c r="U59" s="148"/>
      <c r="V59" s="148"/>
      <c r="W59" s="148"/>
      <c r="X59" s="148"/>
      <c r="Y59" s="148"/>
      <c r="Z59" s="149"/>
    </row>
    <row r="60" spans="1:28" ht="15" customHeight="1" thickBot="1" x14ac:dyDescent="0.25">
      <c r="G60" s="91"/>
      <c r="H60" s="134"/>
      <c r="I60" s="134"/>
      <c r="J60" s="134"/>
      <c r="K60" s="134"/>
      <c r="L60" s="134"/>
      <c r="M60" s="148"/>
      <c r="N60" s="148"/>
      <c r="O60" s="230"/>
      <c r="P60" s="391" t="s">
        <v>118</v>
      </c>
      <c r="Q60" s="391"/>
      <c r="R60" s="246"/>
      <c r="S60" s="57"/>
      <c r="T60" s="390"/>
      <c r="U60" s="390"/>
      <c r="V60" s="148"/>
      <c r="W60" s="59"/>
      <c r="X60" s="59"/>
      <c r="Y60" s="148"/>
      <c r="Z60" s="149"/>
    </row>
    <row r="61" spans="1:28" ht="15" customHeight="1" thickTop="1" thickBot="1" x14ac:dyDescent="0.25">
      <c r="B61" s="47"/>
      <c r="C61" s="47"/>
      <c r="D61" s="264"/>
      <c r="E61" s="264"/>
      <c r="F61" s="264"/>
      <c r="G61" s="393" t="s">
        <v>80</v>
      </c>
      <c r="H61" s="395" t="str">
        <f>リーグ表!D41</f>
        <v>河和田ボンバーズ・kids</v>
      </c>
      <c r="I61" s="396"/>
      <c r="J61" s="396"/>
      <c r="K61" s="396"/>
      <c r="L61" s="397"/>
      <c r="M61" s="52"/>
      <c r="N61" s="390"/>
      <c r="O61" s="390"/>
      <c r="P61" s="391"/>
      <c r="Q61" s="392"/>
      <c r="R61" s="247"/>
      <c r="S61" s="248"/>
      <c r="T61" s="249"/>
      <c r="U61" s="57" t="s">
        <v>138</v>
      </c>
      <c r="V61" s="57"/>
      <c r="W61" s="45"/>
      <c r="X61" s="45"/>
      <c r="Y61" s="39"/>
      <c r="Z61" s="39"/>
    </row>
    <row r="62" spans="1:28" ht="15" customHeight="1" x14ac:dyDescent="0.2">
      <c r="C62" s="265"/>
      <c r="G62" s="393"/>
      <c r="H62" s="398"/>
      <c r="I62" s="399"/>
      <c r="J62" s="399"/>
      <c r="K62" s="399"/>
      <c r="L62" s="400"/>
      <c r="M62" s="166"/>
      <c r="N62" s="168"/>
      <c r="O62" s="230" t="s">
        <v>133</v>
      </c>
      <c r="P62" s="57"/>
      <c r="Q62" s="58"/>
      <c r="R62" s="230"/>
      <c r="S62" s="183"/>
      <c r="T62" s="135"/>
      <c r="U62" s="148"/>
      <c r="V62" s="148"/>
      <c r="W62" s="148"/>
      <c r="X62" s="148"/>
      <c r="Y62" s="39"/>
      <c r="Z62" s="39"/>
    </row>
    <row r="63" spans="1:28" ht="15" customHeight="1" thickBot="1" x14ac:dyDescent="0.25">
      <c r="B63" s="266"/>
      <c r="C63" s="267"/>
      <c r="D63" s="421"/>
      <c r="E63" s="421"/>
      <c r="F63" s="421"/>
      <c r="G63" s="181"/>
      <c r="H63" s="90"/>
      <c r="I63" s="90"/>
      <c r="J63" s="90"/>
      <c r="K63" s="90"/>
      <c r="L63" s="90"/>
      <c r="M63" s="391" t="s">
        <v>97</v>
      </c>
      <c r="N63" s="392"/>
      <c r="O63" s="257"/>
      <c r="P63" s="254"/>
      <c r="Q63" s="255"/>
      <c r="R63" s="230">
        <v>0</v>
      </c>
      <c r="S63" s="183"/>
      <c r="T63" s="135"/>
      <c r="U63" s="148"/>
      <c r="V63" s="148"/>
      <c r="W63" s="148"/>
      <c r="X63" s="148"/>
      <c r="Y63" s="39"/>
      <c r="Z63" s="39"/>
    </row>
    <row r="64" spans="1:28" ht="15" customHeight="1" thickTop="1" x14ac:dyDescent="0.2">
      <c r="A64" s="39" t="s">
        <v>137</v>
      </c>
      <c r="B64" s="220"/>
      <c r="C64" s="57"/>
      <c r="D64" s="421"/>
      <c r="E64" s="421"/>
      <c r="F64" s="421"/>
      <c r="G64" s="91"/>
      <c r="H64" s="134"/>
      <c r="I64" s="134"/>
      <c r="J64" s="134"/>
      <c r="K64" s="134"/>
      <c r="L64" s="134"/>
      <c r="M64" s="391"/>
      <c r="N64" s="391"/>
      <c r="O64" s="259"/>
      <c r="P64" s="57"/>
      <c r="Q64" s="148"/>
      <c r="R64" s="230"/>
      <c r="S64" s="183"/>
      <c r="T64" s="135"/>
      <c r="U64" s="148"/>
      <c r="V64" s="148"/>
      <c r="W64" s="148"/>
      <c r="X64" s="148"/>
      <c r="Y64" s="39"/>
      <c r="Z64" s="39"/>
    </row>
    <row r="65" spans="1:28" ht="15" customHeight="1" thickBot="1" x14ac:dyDescent="0.25">
      <c r="B65" s="221"/>
      <c r="C65" s="222"/>
      <c r="D65" s="53"/>
      <c r="E65" s="53"/>
      <c r="F65" s="53"/>
      <c r="G65" s="419" t="s">
        <v>71</v>
      </c>
      <c r="H65" s="395" t="str">
        <f>リーグ表!D37</f>
        <v>茨城KOSMOキッズ</v>
      </c>
      <c r="I65" s="396"/>
      <c r="J65" s="396"/>
      <c r="K65" s="396"/>
      <c r="L65" s="397"/>
      <c r="M65" s="244"/>
      <c r="N65" s="261"/>
      <c r="O65" s="230" t="s">
        <v>134</v>
      </c>
      <c r="P65" s="57"/>
      <c r="Q65" s="148"/>
      <c r="R65" s="230"/>
      <c r="S65" s="391" t="s">
        <v>119</v>
      </c>
      <c r="T65" s="392"/>
      <c r="U65" s="244"/>
      <c r="V65" s="245"/>
      <c r="W65" s="276"/>
      <c r="X65" s="408" t="str">
        <f>H73</f>
        <v>OBT Kids 雷神</v>
      </c>
      <c r="Y65" s="409"/>
      <c r="Z65" s="409"/>
      <c r="AA65" s="409"/>
      <c r="AB65" s="410"/>
    </row>
    <row r="66" spans="1:28" ht="15" customHeight="1" thickTop="1" x14ac:dyDescent="0.2">
      <c r="B66" s="220"/>
      <c r="C66" s="57"/>
      <c r="G66" s="419"/>
      <c r="H66" s="398"/>
      <c r="I66" s="399"/>
      <c r="J66" s="399"/>
      <c r="K66" s="399"/>
      <c r="L66" s="400"/>
      <c r="M66" s="148"/>
      <c r="N66" s="248"/>
      <c r="O66" s="230"/>
      <c r="P66" s="57"/>
      <c r="Q66" s="148"/>
      <c r="R66" s="230"/>
      <c r="S66" s="391"/>
      <c r="T66" s="391"/>
      <c r="U66" s="275"/>
      <c r="V66" s="230"/>
      <c r="W66" s="61"/>
      <c r="X66" s="411"/>
      <c r="Y66" s="412"/>
      <c r="Z66" s="412"/>
      <c r="AA66" s="412"/>
      <c r="AB66" s="413"/>
    </row>
    <row r="67" spans="1:28" ht="15" customHeight="1" x14ac:dyDescent="0.2">
      <c r="B67" s="415" t="s">
        <v>117</v>
      </c>
      <c r="C67" s="393"/>
      <c r="G67" s="181"/>
      <c r="H67" s="90"/>
      <c r="I67" s="90"/>
      <c r="J67" s="90"/>
      <c r="K67" s="90"/>
      <c r="L67" s="90"/>
      <c r="M67" s="148"/>
      <c r="N67" s="148"/>
      <c r="O67" s="230"/>
      <c r="P67" s="128"/>
      <c r="Q67" s="128"/>
      <c r="R67" s="230"/>
      <c r="S67" s="183"/>
      <c r="T67" s="230"/>
      <c r="U67" s="246"/>
      <c r="V67" s="148"/>
      <c r="W67" s="148"/>
      <c r="X67" s="149"/>
      <c r="Y67" s="39"/>
      <c r="Z67" s="39"/>
    </row>
    <row r="68" spans="1:28" ht="15" customHeight="1" x14ac:dyDescent="0.2">
      <c r="B68" s="416"/>
      <c r="C68" s="393"/>
      <c r="G68" s="91"/>
      <c r="H68" s="134"/>
      <c r="I68" s="134"/>
      <c r="J68" s="134"/>
      <c r="K68" s="134"/>
      <c r="L68" s="134"/>
      <c r="M68" s="148"/>
      <c r="N68" s="148"/>
      <c r="O68" s="230"/>
      <c r="P68" s="128"/>
      <c r="Q68" s="128"/>
      <c r="R68" s="230"/>
      <c r="S68" s="57"/>
      <c r="T68" s="230"/>
      <c r="U68" s="275"/>
      <c r="V68" s="59"/>
      <c r="W68" s="148"/>
      <c r="X68" s="148"/>
      <c r="Y68" s="39"/>
      <c r="Z68" s="39"/>
    </row>
    <row r="69" spans="1:28" ht="15" customHeight="1" thickBot="1" x14ac:dyDescent="0.25">
      <c r="B69" s="221"/>
      <c r="C69" s="222"/>
      <c r="D69" s="273"/>
      <c r="E69" s="273"/>
      <c r="F69" s="273"/>
      <c r="G69" s="419" t="s">
        <v>36</v>
      </c>
      <c r="H69" s="395" t="str">
        <f>リーグ表!D33</f>
        <v>笠間ピュアスターズ　キッズ</v>
      </c>
      <c r="I69" s="396"/>
      <c r="J69" s="396"/>
      <c r="K69" s="396"/>
      <c r="L69" s="397"/>
      <c r="M69" s="169"/>
      <c r="N69" s="163"/>
      <c r="O69" s="234"/>
      <c r="P69" s="172"/>
      <c r="Q69" s="390"/>
      <c r="R69" s="390"/>
      <c r="S69" s="57"/>
      <c r="T69" s="230"/>
      <c r="U69" s="246"/>
      <c r="V69" s="148"/>
      <c r="W69" s="148"/>
      <c r="X69" s="148"/>
      <c r="Y69" s="39"/>
      <c r="Z69" s="39"/>
    </row>
    <row r="70" spans="1:28" ht="15" customHeight="1" x14ac:dyDescent="0.2">
      <c r="B70" s="220"/>
      <c r="C70" s="265"/>
      <c r="G70" s="419"/>
      <c r="H70" s="398"/>
      <c r="I70" s="399"/>
      <c r="J70" s="399"/>
      <c r="K70" s="399"/>
      <c r="L70" s="400"/>
      <c r="M70" s="148"/>
      <c r="N70" s="148"/>
      <c r="O70" s="230"/>
      <c r="P70" s="182"/>
      <c r="Q70" s="182"/>
      <c r="R70" s="235">
        <v>0</v>
      </c>
      <c r="S70" s="183"/>
      <c r="T70" s="230"/>
      <c r="U70" s="246"/>
      <c r="V70" s="148"/>
      <c r="W70" s="148"/>
      <c r="X70" s="148"/>
      <c r="Y70" s="39"/>
      <c r="Z70" s="39"/>
    </row>
    <row r="71" spans="1:28" ht="15" customHeight="1" thickBot="1" x14ac:dyDescent="0.25">
      <c r="A71" s="39" t="s">
        <v>133</v>
      </c>
      <c r="B71" s="270"/>
      <c r="C71" s="267"/>
      <c r="D71" s="420"/>
      <c r="E71" s="420"/>
      <c r="F71" s="420"/>
      <c r="G71" s="181"/>
      <c r="H71" s="90"/>
      <c r="I71" s="90"/>
      <c r="J71" s="90"/>
      <c r="K71" s="90"/>
      <c r="L71" s="90"/>
      <c r="M71" s="148"/>
      <c r="N71" s="128"/>
      <c r="O71" s="231"/>
      <c r="P71" s="391" t="s">
        <v>114</v>
      </c>
      <c r="Q71" s="391"/>
      <c r="R71" s="244"/>
      <c r="S71" s="245"/>
      <c r="T71" s="245"/>
      <c r="U71" s="275" t="s">
        <v>139</v>
      </c>
      <c r="V71" s="148"/>
      <c r="W71" s="148"/>
      <c r="X71" s="148"/>
      <c r="Y71" s="39"/>
      <c r="Z71" s="39"/>
    </row>
    <row r="72" spans="1:28" ht="15" customHeight="1" x14ac:dyDescent="0.2">
      <c r="D72" s="420"/>
      <c r="E72" s="420"/>
      <c r="F72" s="420"/>
      <c r="G72" s="91"/>
      <c r="H72" s="134"/>
      <c r="I72" s="134"/>
      <c r="J72" s="134"/>
      <c r="K72" s="134"/>
      <c r="L72" s="134"/>
      <c r="M72" s="148"/>
      <c r="N72" s="128"/>
      <c r="O72" s="231"/>
      <c r="P72" s="391"/>
      <c r="Q72" s="391"/>
      <c r="R72" s="246"/>
      <c r="S72" s="148"/>
      <c r="T72" s="414"/>
      <c r="U72" s="414"/>
      <c r="V72" s="148"/>
      <c r="W72" s="148"/>
      <c r="X72" s="148"/>
      <c r="Y72" s="39"/>
      <c r="Z72" s="39"/>
    </row>
    <row r="73" spans="1:28" ht="15" customHeight="1" thickBot="1" x14ac:dyDescent="0.25">
      <c r="B73" s="54"/>
      <c r="C73" s="54"/>
      <c r="D73" s="54"/>
      <c r="E73" s="54"/>
      <c r="F73" s="54"/>
      <c r="G73" s="393" t="s">
        <v>35</v>
      </c>
      <c r="H73" s="395" t="str">
        <f>リーグ表!D39</f>
        <v>OBT Kids 雷神</v>
      </c>
      <c r="I73" s="396"/>
      <c r="J73" s="396"/>
      <c r="K73" s="396"/>
      <c r="L73" s="397"/>
      <c r="M73" s="244"/>
      <c r="N73" s="245"/>
      <c r="O73" s="245"/>
      <c r="P73" s="245"/>
      <c r="Q73" s="261"/>
      <c r="R73" s="230">
        <v>7</v>
      </c>
      <c r="S73" s="148"/>
      <c r="T73" s="148"/>
      <c r="U73" s="148"/>
      <c r="V73" s="148"/>
      <c r="W73" s="148"/>
      <c r="X73" s="148"/>
      <c r="Y73" s="39"/>
      <c r="Z73" s="39"/>
    </row>
    <row r="74" spans="1:28" ht="15" customHeight="1" thickTop="1" x14ac:dyDescent="0.2">
      <c r="G74" s="393"/>
      <c r="H74" s="398"/>
      <c r="I74" s="399"/>
      <c r="J74" s="399"/>
      <c r="K74" s="399"/>
      <c r="L74" s="400"/>
      <c r="M74" s="148"/>
      <c r="N74" s="57"/>
      <c r="O74" s="230"/>
      <c r="P74" s="57"/>
      <c r="Q74" s="414"/>
      <c r="R74" s="414"/>
      <c r="S74" s="148"/>
      <c r="T74" s="60"/>
      <c r="U74" s="145"/>
      <c r="V74" s="148"/>
      <c r="W74" s="61"/>
      <c r="X74" s="45"/>
      <c r="Y74" s="45"/>
      <c r="Z74" s="45"/>
      <c r="AA74" s="37"/>
      <c r="AB74" s="37"/>
    </row>
  </sheetData>
  <mergeCells count="92">
    <mergeCell ref="Q74:R74"/>
    <mergeCell ref="T72:U72"/>
    <mergeCell ref="S44:T44"/>
    <mergeCell ref="S32:T32"/>
    <mergeCell ref="Q57:R57"/>
    <mergeCell ref="N43:O43"/>
    <mergeCell ref="Q47:R47"/>
    <mergeCell ref="N61:O61"/>
    <mergeCell ref="P43:Q44"/>
    <mergeCell ref="M40:N41"/>
    <mergeCell ref="S65:T66"/>
    <mergeCell ref="T60:U60"/>
    <mergeCell ref="R37:S38"/>
    <mergeCell ref="Q69:R69"/>
    <mergeCell ref="P60:Q61"/>
    <mergeCell ref="S25:T25"/>
    <mergeCell ref="Q35:R35"/>
    <mergeCell ref="Q30:R30"/>
    <mergeCell ref="P32:Q33"/>
    <mergeCell ref="P24:Q25"/>
    <mergeCell ref="D16:F17"/>
    <mergeCell ref="D24:F25"/>
    <mergeCell ref="G22:G23"/>
    <mergeCell ref="H22:L23"/>
    <mergeCell ref="G26:G27"/>
    <mergeCell ref="H26:L27"/>
    <mergeCell ref="B67:C68"/>
    <mergeCell ref="D71:F72"/>
    <mergeCell ref="D32:F33"/>
    <mergeCell ref="B36:C37"/>
    <mergeCell ref="D40:F41"/>
    <mergeCell ref="D63:F64"/>
    <mergeCell ref="B20:C21"/>
    <mergeCell ref="P71:Q72"/>
    <mergeCell ref="G73:G74"/>
    <mergeCell ref="H73:L74"/>
    <mergeCell ref="X65:AB66"/>
    <mergeCell ref="G52:Q52"/>
    <mergeCell ref="H61:L62"/>
    <mergeCell ref="G61:G62"/>
    <mergeCell ref="G65:G66"/>
    <mergeCell ref="H65:L66"/>
    <mergeCell ref="G69:G70"/>
    <mergeCell ref="H69:L70"/>
    <mergeCell ref="M63:N64"/>
    <mergeCell ref="V52:W52"/>
    <mergeCell ref="V53:W53"/>
    <mergeCell ref="V54:W54"/>
    <mergeCell ref="V55:W55"/>
    <mergeCell ref="X5:AB5"/>
    <mergeCell ref="X6:AB6"/>
    <mergeCell ref="X7:AB7"/>
    <mergeCell ref="X8:AB8"/>
    <mergeCell ref="V5:W5"/>
    <mergeCell ref="V6:W6"/>
    <mergeCell ref="V7:W7"/>
    <mergeCell ref="V8:W8"/>
    <mergeCell ref="X52:AB52"/>
    <mergeCell ref="X53:AB53"/>
    <mergeCell ref="X54:AB54"/>
    <mergeCell ref="X55:AB55"/>
    <mergeCell ref="X27:AB28"/>
    <mergeCell ref="U38:V38"/>
    <mergeCell ref="G42:G43"/>
    <mergeCell ref="H42:L43"/>
    <mergeCell ref="G46:G47"/>
    <mergeCell ref="H46:L47"/>
    <mergeCell ref="G57:G58"/>
    <mergeCell ref="H57:L58"/>
    <mergeCell ref="G30:G31"/>
    <mergeCell ref="H30:L31"/>
    <mergeCell ref="G34:G35"/>
    <mergeCell ref="H34:L35"/>
    <mergeCell ref="N38:O38"/>
    <mergeCell ref="G38:G39"/>
    <mergeCell ref="H38:L39"/>
    <mergeCell ref="S13:T13"/>
    <mergeCell ref="T27:U28"/>
    <mergeCell ref="P13:Q14"/>
    <mergeCell ref="G14:G15"/>
    <mergeCell ref="G5:Q5"/>
    <mergeCell ref="G10:G11"/>
    <mergeCell ref="H10:L11"/>
    <mergeCell ref="H14:L15"/>
    <mergeCell ref="M16:N17"/>
    <mergeCell ref="G18:G19"/>
    <mergeCell ref="H18:L19"/>
    <mergeCell ref="Q22:R22"/>
    <mergeCell ref="Q10:R10"/>
    <mergeCell ref="R19:S20"/>
    <mergeCell ref="Q17:R17"/>
    <mergeCell ref="Q27:R27"/>
  </mergeCells>
  <phoneticPr fontId="17"/>
  <pageMargins left="0.39370078740157483" right="0.39370078740157483" top="0.39370078740157483" bottom="0.39370078740157483" header="0.31496062992125984" footer="0.31496062992125984"/>
  <pageSetup paperSize="9" scale="67" orientation="portrait" horizontalDpi="4800" verticalDpi="48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B1:AH44"/>
  <sheetViews>
    <sheetView topLeftCell="A3" zoomScale="59" zoomScaleNormal="59" zoomScaleSheetLayoutView="100" workbookViewId="0">
      <selection activeCell="AI15" sqref="AI15"/>
    </sheetView>
  </sheetViews>
  <sheetFormatPr defaultColWidth="9" defaultRowHeight="16.5" x14ac:dyDescent="0.2"/>
  <cols>
    <col min="1" max="1" width="3.90625" style="39" customWidth="1"/>
    <col min="2" max="2" width="4.90625" style="39" hidden="1" customWidth="1"/>
    <col min="3" max="10" width="4.90625" style="39" customWidth="1"/>
    <col min="11" max="11" width="9.90625" style="40" customWidth="1"/>
    <col min="12" max="16" width="5" style="62" customWidth="1"/>
    <col min="17" max="18" width="5" style="38" customWidth="1"/>
    <col min="19" max="19" width="5" style="149" customWidth="1"/>
    <col min="20" max="20" width="5" style="39" customWidth="1"/>
    <col min="21" max="21" width="5" style="38" customWidth="1"/>
    <col min="22" max="22" width="5" style="233" customWidth="1"/>
    <col min="23" max="29" width="5" style="38" customWidth="1"/>
    <col min="30" max="30" width="5.08984375" style="39" customWidth="1"/>
    <col min="31" max="33" width="5" style="39" customWidth="1"/>
    <col min="34" max="16384" width="9" style="39"/>
  </cols>
  <sheetData>
    <row r="1" spans="2:34" ht="30.9" customHeight="1" x14ac:dyDescent="0.2">
      <c r="K1" s="41" t="s">
        <v>46</v>
      </c>
    </row>
    <row r="2" spans="2:34" ht="14.4" customHeight="1" x14ac:dyDescent="0.2">
      <c r="K2" s="41"/>
    </row>
    <row r="3" spans="2:34" ht="14.4" customHeight="1" x14ac:dyDescent="0.2">
      <c r="K3" s="41"/>
    </row>
    <row r="4" spans="2:34" ht="15" customHeight="1" x14ac:dyDescent="0.2">
      <c r="K4" s="41"/>
    </row>
    <row r="5" spans="2:34" s="37" customFormat="1" ht="30.9" customHeight="1" x14ac:dyDescent="0.2">
      <c r="K5" s="417" t="s">
        <v>32</v>
      </c>
      <c r="L5" s="417"/>
      <c r="M5" s="417"/>
      <c r="N5" s="417"/>
      <c r="O5" s="417"/>
      <c r="P5" s="417"/>
      <c r="Q5" s="417"/>
      <c r="R5" s="417"/>
      <c r="S5" s="417"/>
      <c r="U5" s="46"/>
      <c r="V5" s="46"/>
      <c r="W5" s="174"/>
      <c r="X5" s="174"/>
      <c r="Y5" s="45"/>
      <c r="Z5" s="45"/>
      <c r="AA5" s="407" t="s">
        <v>0</v>
      </c>
      <c r="AB5" s="423"/>
      <c r="AC5" s="405" t="str">
        <f>AC27</f>
        <v>ＵＬＴＩＭＡＴＥ　ＳＭＩＬＥ</v>
      </c>
      <c r="AD5" s="405"/>
      <c r="AE5" s="405"/>
      <c r="AF5" s="405"/>
      <c r="AG5" s="405"/>
      <c r="AH5" s="422"/>
    </row>
    <row r="6" spans="2:34" s="37" customFormat="1" ht="28.5" customHeight="1" x14ac:dyDescent="0.2">
      <c r="K6" s="42"/>
      <c r="L6" s="43"/>
      <c r="M6" s="43"/>
      <c r="N6" s="43"/>
      <c r="O6" s="43"/>
      <c r="P6" s="44" t="s">
        <v>33</v>
      </c>
      <c r="Q6" s="45"/>
      <c r="R6" s="45"/>
      <c r="S6" s="45"/>
      <c r="U6" s="46"/>
      <c r="V6" s="46"/>
      <c r="W6" s="174"/>
      <c r="X6" s="174"/>
      <c r="Y6" s="45"/>
      <c r="Z6" s="45"/>
      <c r="AA6" s="407" t="s">
        <v>1</v>
      </c>
      <c r="AB6" s="423"/>
      <c r="AC6" s="405" t="str">
        <f>L38</f>
        <v>竹島フェニックス</v>
      </c>
      <c r="AD6" s="405"/>
      <c r="AE6" s="405"/>
      <c r="AF6" s="405"/>
      <c r="AG6" s="405"/>
      <c r="AH6" s="422"/>
    </row>
    <row r="7" spans="2:34" s="37" customFormat="1" ht="28.5" customHeight="1" x14ac:dyDescent="0.2">
      <c r="K7" s="42"/>
      <c r="L7" s="43"/>
      <c r="M7" s="43"/>
      <c r="N7" s="43"/>
      <c r="O7" s="43"/>
      <c r="P7" s="44"/>
      <c r="Q7" s="45"/>
      <c r="R7" s="45"/>
      <c r="S7" s="45"/>
      <c r="U7" s="46"/>
      <c r="V7" s="46"/>
      <c r="W7" s="174"/>
      <c r="X7" s="174"/>
      <c r="Y7" s="45"/>
      <c r="Z7" s="45"/>
      <c r="AA7" s="401"/>
      <c r="AB7" s="401"/>
      <c r="AC7" s="406"/>
      <c r="AD7" s="406"/>
      <c r="AE7" s="406"/>
      <c r="AF7" s="406"/>
      <c r="AG7" s="406"/>
    </row>
    <row r="8" spans="2:34" s="37" customFormat="1" ht="28.5" customHeight="1" x14ac:dyDescent="0.2">
      <c r="K8" s="42"/>
      <c r="L8" s="43"/>
      <c r="M8" s="43"/>
      <c r="N8" s="43"/>
      <c r="O8" s="43"/>
      <c r="P8" s="44"/>
      <c r="Q8" s="45"/>
      <c r="R8" s="45"/>
      <c r="S8" s="45"/>
      <c r="U8" s="46"/>
      <c r="V8" s="46"/>
      <c r="W8" s="174"/>
      <c r="X8" s="174"/>
      <c r="Y8" s="45"/>
      <c r="Z8" s="45"/>
      <c r="AA8" s="401"/>
      <c r="AB8" s="401"/>
      <c r="AC8" s="406"/>
      <c r="AD8" s="406"/>
      <c r="AE8" s="406"/>
      <c r="AF8" s="406"/>
      <c r="AG8" s="406"/>
    </row>
    <row r="9" spans="2:34" ht="15" customHeight="1" x14ac:dyDescent="0.2">
      <c r="K9" s="91"/>
      <c r="Q9" s="51"/>
      <c r="R9" s="3"/>
      <c r="S9" s="147"/>
      <c r="T9" s="57"/>
      <c r="U9" s="51"/>
      <c r="V9" s="230"/>
      <c r="W9" s="51"/>
      <c r="X9" s="51"/>
    </row>
    <row r="10" spans="2:34" ht="15" customHeight="1" thickBot="1" x14ac:dyDescent="0.25">
      <c r="B10" s="53" t="e">
        <v>#VALUE!</v>
      </c>
      <c r="C10" s="53"/>
      <c r="D10" s="53"/>
      <c r="E10" s="53"/>
      <c r="F10" s="53"/>
      <c r="G10" s="53"/>
      <c r="H10" s="53"/>
      <c r="I10" s="53"/>
      <c r="J10" s="53"/>
      <c r="K10" s="393" t="s">
        <v>37</v>
      </c>
      <c r="L10" s="395" t="str">
        <f>リーグ表!D51</f>
        <v>ＵＬＴＩＭＡＴＥ　ＳＭＩＬＥ</v>
      </c>
      <c r="M10" s="396"/>
      <c r="N10" s="396"/>
      <c r="O10" s="396"/>
      <c r="P10" s="397"/>
      <c r="Q10" s="52"/>
      <c r="R10" s="51"/>
      <c r="S10" s="148"/>
      <c r="T10" s="57"/>
      <c r="U10" s="390"/>
      <c r="V10" s="390"/>
      <c r="W10" s="57"/>
      <c r="X10" s="51"/>
      <c r="Y10" s="51"/>
      <c r="Z10" s="51"/>
      <c r="AD10" s="38"/>
      <c r="AE10" s="38"/>
    </row>
    <row r="11" spans="2:34" ht="15" customHeight="1" thickTop="1" x14ac:dyDescent="0.2">
      <c r="K11" s="393"/>
      <c r="L11" s="398"/>
      <c r="M11" s="399"/>
      <c r="N11" s="399"/>
      <c r="O11" s="399"/>
      <c r="P11" s="400"/>
      <c r="Q11" s="247"/>
      <c r="R11" s="248"/>
      <c r="S11" s="248"/>
      <c r="T11" s="248"/>
      <c r="U11" s="263"/>
      <c r="V11" s="230">
        <v>5</v>
      </c>
      <c r="W11" s="57"/>
      <c r="X11" s="57"/>
      <c r="Y11" s="51"/>
      <c r="Z11" s="51"/>
      <c r="AA11" s="51"/>
      <c r="AB11" s="51"/>
      <c r="AC11" s="51"/>
      <c r="AD11" s="51"/>
      <c r="AE11" s="38"/>
    </row>
    <row r="12" spans="2:34" ht="15" customHeight="1" x14ac:dyDescent="0.2">
      <c r="K12" s="3"/>
      <c r="L12" s="90"/>
      <c r="M12" s="90"/>
      <c r="N12" s="90"/>
      <c r="O12" s="90"/>
      <c r="P12" s="90"/>
      <c r="Q12" s="51"/>
      <c r="R12" s="51"/>
      <c r="S12" s="183"/>
      <c r="T12" s="183"/>
      <c r="U12" s="128"/>
      <c r="V12" s="256"/>
      <c r="W12" s="57"/>
      <c r="X12" s="51"/>
      <c r="Y12" s="51"/>
      <c r="Z12" s="51"/>
      <c r="AA12" s="51"/>
      <c r="AB12" s="51"/>
      <c r="AC12" s="51"/>
      <c r="AD12" s="51"/>
      <c r="AE12" s="38"/>
    </row>
    <row r="13" spans="2:34" ht="15" customHeight="1" thickBot="1" x14ac:dyDescent="0.25">
      <c r="K13" s="91"/>
      <c r="L13" s="134"/>
      <c r="M13" s="134"/>
      <c r="N13" s="134"/>
      <c r="O13" s="134"/>
      <c r="P13" s="134"/>
      <c r="Q13" s="51"/>
      <c r="R13" s="51"/>
      <c r="S13" s="183"/>
      <c r="T13" s="391" t="s">
        <v>99</v>
      </c>
      <c r="U13" s="391"/>
      <c r="V13" s="253"/>
      <c r="W13" s="57"/>
      <c r="X13" s="390"/>
      <c r="Y13" s="390"/>
      <c r="Z13" s="51"/>
      <c r="AA13" s="51"/>
      <c r="AB13" s="59"/>
      <c r="AC13" s="59"/>
      <c r="AD13" s="51"/>
      <c r="AE13" s="38"/>
    </row>
    <row r="14" spans="2:34" ht="15" customHeight="1" thickTop="1" thickBot="1" x14ac:dyDescent="0.25">
      <c r="B14" s="47" t="e">
        <v>#VALUE!</v>
      </c>
      <c r="C14" s="47"/>
      <c r="D14" s="47"/>
      <c r="E14" s="47"/>
      <c r="F14" s="47"/>
      <c r="G14" s="47"/>
      <c r="H14" s="264"/>
      <c r="I14" s="264"/>
      <c r="J14" s="264"/>
      <c r="K14" s="393" t="s">
        <v>44</v>
      </c>
      <c r="L14" s="395" t="str">
        <f>リーグ表!D61</f>
        <v>乙戸ブルーサンダース</v>
      </c>
      <c r="M14" s="396"/>
      <c r="N14" s="396"/>
      <c r="O14" s="396"/>
      <c r="P14" s="397"/>
      <c r="Q14" s="52"/>
      <c r="R14" s="390"/>
      <c r="S14" s="390"/>
      <c r="T14" s="391"/>
      <c r="U14" s="392"/>
      <c r="V14" s="231"/>
      <c r="W14" s="248"/>
      <c r="X14" s="248"/>
      <c r="Y14" s="250">
        <v>5</v>
      </c>
      <c r="Z14" s="57"/>
      <c r="AA14" s="57"/>
      <c r="AB14" s="45"/>
      <c r="AC14" s="45"/>
    </row>
    <row r="15" spans="2:34" ht="15" customHeight="1" x14ac:dyDescent="0.2">
      <c r="G15" s="265"/>
      <c r="K15" s="393"/>
      <c r="L15" s="398"/>
      <c r="M15" s="399"/>
      <c r="N15" s="399"/>
      <c r="O15" s="399"/>
      <c r="P15" s="400"/>
      <c r="Q15" s="162"/>
      <c r="R15" s="136"/>
      <c r="S15" s="183"/>
      <c r="T15" s="57"/>
      <c r="U15" s="58"/>
      <c r="V15" s="230"/>
      <c r="W15" s="51"/>
      <c r="X15" s="230"/>
      <c r="Y15" s="246"/>
      <c r="Z15" s="51"/>
      <c r="AA15" s="51"/>
      <c r="AB15" s="51"/>
      <c r="AC15" s="51"/>
    </row>
    <row r="16" spans="2:34" ht="15" customHeight="1" thickBot="1" x14ac:dyDescent="0.25">
      <c r="F16" s="266"/>
      <c r="G16" s="267"/>
      <c r="H16" s="424"/>
      <c r="I16" s="424"/>
      <c r="J16" s="424"/>
      <c r="K16" s="181"/>
      <c r="L16" s="90"/>
      <c r="M16" s="90"/>
      <c r="N16" s="90"/>
      <c r="O16" s="90"/>
      <c r="P16" s="90"/>
      <c r="Q16" s="391" t="s">
        <v>98</v>
      </c>
      <c r="R16" s="392"/>
      <c r="S16" s="177"/>
      <c r="T16" s="163"/>
      <c r="U16" s="165"/>
      <c r="V16" s="230">
        <v>2</v>
      </c>
      <c r="W16" s="51"/>
      <c r="X16" s="230"/>
      <c r="Y16" s="246"/>
      <c r="Z16" s="51"/>
      <c r="AA16" s="51"/>
      <c r="AB16" s="51"/>
      <c r="AC16" s="51"/>
    </row>
    <row r="17" spans="2:33" ht="15" customHeight="1" x14ac:dyDescent="0.2">
      <c r="E17" s="39">
        <v>3</v>
      </c>
      <c r="F17" s="220"/>
      <c r="G17" s="57"/>
      <c r="H17" s="424"/>
      <c r="I17" s="424"/>
      <c r="J17" s="424"/>
      <c r="K17" s="91"/>
      <c r="L17" s="134"/>
      <c r="M17" s="134"/>
      <c r="N17" s="134"/>
      <c r="O17" s="134"/>
      <c r="P17" s="134"/>
      <c r="Q17" s="391"/>
      <c r="R17" s="392"/>
      <c r="S17" s="146"/>
      <c r="T17" s="57"/>
      <c r="U17" s="414"/>
      <c r="V17" s="414"/>
      <c r="W17" s="51"/>
      <c r="X17" s="230"/>
      <c r="Y17" s="246"/>
      <c r="Z17" s="51"/>
      <c r="AA17" s="51"/>
      <c r="AB17" s="51"/>
      <c r="AC17" s="51"/>
    </row>
    <row r="18" spans="2:33" ht="15" customHeight="1" thickBot="1" x14ac:dyDescent="0.25">
      <c r="B18" s="53" t="e">
        <v>#VALUE!</v>
      </c>
      <c r="C18" s="53"/>
      <c r="D18" s="53"/>
      <c r="E18" s="53"/>
      <c r="F18" s="221"/>
      <c r="G18" s="222"/>
      <c r="H18" s="53"/>
      <c r="I18" s="53"/>
      <c r="J18" s="53"/>
      <c r="K18" s="419" t="s">
        <v>41</v>
      </c>
      <c r="L18" s="395"/>
      <c r="M18" s="396"/>
      <c r="N18" s="396"/>
      <c r="O18" s="396"/>
      <c r="P18" s="397"/>
      <c r="Q18" s="48"/>
      <c r="R18" s="50"/>
      <c r="S18" s="148"/>
      <c r="T18" s="57"/>
      <c r="U18" s="51"/>
      <c r="V18" s="230"/>
      <c r="W18" s="391" t="s">
        <v>101</v>
      </c>
      <c r="X18" s="391"/>
      <c r="Y18" s="260"/>
      <c r="Z18" s="390"/>
      <c r="AA18" s="390"/>
      <c r="AB18" s="51"/>
      <c r="AC18" s="51"/>
    </row>
    <row r="19" spans="2:33" ht="15" customHeight="1" thickTop="1" x14ac:dyDescent="0.2">
      <c r="F19" s="220"/>
      <c r="G19" s="57"/>
      <c r="K19" s="419"/>
      <c r="L19" s="398"/>
      <c r="M19" s="399"/>
      <c r="N19" s="399"/>
      <c r="O19" s="399"/>
      <c r="P19" s="400"/>
      <c r="Q19" s="51"/>
      <c r="R19" s="414"/>
      <c r="S19" s="414"/>
      <c r="T19" s="57"/>
      <c r="U19" s="51"/>
      <c r="V19" s="230"/>
      <c r="W19" s="391"/>
      <c r="X19" s="392"/>
      <c r="Y19" s="247"/>
      <c r="Z19" s="278"/>
      <c r="AA19" s="59" t="s">
        <v>140</v>
      </c>
      <c r="AB19" s="51"/>
      <c r="AC19" s="51"/>
    </row>
    <row r="20" spans="2:33" ht="15" customHeight="1" x14ac:dyDescent="0.2">
      <c r="F20" s="425" t="s">
        <v>106</v>
      </c>
      <c r="G20" s="390"/>
      <c r="K20" s="181"/>
      <c r="L20" s="90"/>
      <c r="M20" s="90"/>
      <c r="N20" s="90"/>
      <c r="O20" s="90"/>
      <c r="P20" s="90"/>
      <c r="Q20" s="51"/>
      <c r="R20" s="51"/>
      <c r="S20" s="148"/>
      <c r="T20" s="57"/>
      <c r="U20" s="51"/>
      <c r="V20" s="230"/>
      <c r="W20" s="51"/>
      <c r="X20" s="135"/>
      <c r="Y20" s="51"/>
      <c r="Z20" s="277"/>
      <c r="AA20" s="51"/>
      <c r="AB20" s="51"/>
    </row>
    <row r="21" spans="2:33" ht="15" customHeight="1" x14ac:dyDescent="0.2">
      <c r="F21" s="426"/>
      <c r="G21" s="390"/>
      <c r="K21" s="91"/>
      <c r="L21" s="134"/>
      <c r="M21" s="134"/>
      <c r="N21" s="134"/>
      <c r="O21" s="134"/>
      <c r="P21" s="134"/>
      <c r="Q21" s="51"/>
      <c r="R21" s="51"/>
      <c r="S21" s="148"/>
      <c r="T21" s="57"/>
      <c r="U21" s="57"/>
      <c r="V21" s="230"/>
      <c r="W21" s="57"/>
      <c r="X21" s="135"/>
      <c r="Y21" s="51"/>
      <c r="Z21" s="279"/>
      <c r="AA21" s="59"/>
      <c r="AB21" s="51"/>
      <c r="AC21" s="51"/>
    </row>
    <row r="22" spans="2:33" ht="15" customHeight="1" thickBot="1" x14ac:dyDescent="0.25">
      <c r="B22" s="53" t="e">
        <v>#VALUE!</v>
      </c>
      <c r="C22" s="53"/>
      <c r="D22" s="53"/>
      <c r="E22" s="53"/>
      <c r="F22" s="221"/>
      <c r="G22" s="222"/>
      <c r="H22" s="53"/>
      <c r="I22" s="53"/>
      <c r="J22" s="53"/>
      <c r="K22" s="419" t="s">
        <v>39</v>
      </c>
      <c r="L22" s="395" t="str">
        <f>リーグ表!D55</f>
        <v>梅が丘子ども会ＤＢ</v>
      </c>
      <c r="M22" s="396"/>
      <c r="N22" s="396"/>
      <c r="O22" s="396"/>
      <c r="P22" s="397"/>
      <c r="Q22" s="235"/>
      <c r="R22" s="57"/>
      <c r="S22" s="57"/>
      <c r="T22" s="57"/>
      <c r="U22" s="390"/>
      <c r="V22" s="390"/>
      <c r="W22" s="57"/>
      <c r="X22" s="135"/>
      <c r="Y22" s="51"/>
      <c r="Z22" s="277"/>
      <c r="AA22" s="51"/>
      <c r="AB22" s="51"/>
      <c r="AC22" s="51"/>
    </row>
    <row r="23" spans="2:33" ht="15" customHeight="1" thickTop="1" x14ac:dyDescent="0.2">
      <c r="F23" s="220"/>
      <c r="G23" s="57"/>
      <c r="K23" s="419"/>
      <c r="L23" s="398"/>
      <c r="M23" s="399"/>
      <c r="N23" s="399"/>
      <c r="O23" s="399"/>
      <c r="P23" s="400"/>
      <c r="Q23" s="247"/>
      <c r="R23" s="248"/>
      <c r="S23" s="248"/>
      <c r="T23" s="262"/>
      <c r="U23" s="248"/>
      <c r="V23" s="246">
        <v>7</v>
      </c>
      <c r="W23" s="183"/>
      <c r="X23" s="135"/>
      <c r="Y23" s="51"/>
      <c r="Z23" s="277"/>
      <c r="AA23" s="51"/>
      <c r="AB23" s="51"/>
      <c r="AC23" s="51"/>
    </row>
    <row r="24" spans="2:33" ht="15" customHeight="1" thickBot="1" x14ac:dyDescent="0.25">
      <c r="E24" s="39">
        <v>2</v>
      </c>
      <c r="F24" s="270"/>
      <c r="G24" s="266"/>
      <c r="H24" s="424"/>
      <c r="I24" s="424"/>
      <c r="J24" s="424"/>
      <c r="K24" s="181"/>
      <c r="L24" s="90"/>
      <c r="M24" s="90"/>
      <c r="N24" s="90"/>
      <c r="O24" s="90"/>
      <c r="P24" s="90"/>
      <c r="Q24" s="51"/>
      <c r="R24" s="128"/>
      <c r="S24" s="128"/>
      <c r="T24" s="391" t="s">
        <v>100</v>
      </c>
      <c r="U24" s="391"/>
      <c r="V24" s="253"/>
      <c r="W24" s="245"/>
      <c r="X24" s="251"/>
      <c r="Y24" s="51">
        <v>4</v>
      </c>
      <c r="Z24" s="277"/>
      <c r="AA24" s="51"/>
      <c r="AB24" s="51"/>
      <c r="AC24" s="51"/>
    </row>
    <row r="25" spans="2:33" ht="15" customHeight="1" x14ac:dyDescent="0.2">
      <c r="G25" s="265"/>
      <c r="H25" s="424"/>
      <c r="I25" s="424"/>
      <c r="J25" s="424"/>
      <c r="K25" s="91"/>
      <c r="L25" s="134"/>
      <c r="M25" s="134"/>
      <c r="N25" s="134"/>
      <c r="O25" s="134"/>
      <c r="P25" s="134"/>
      <c r="Q25" s="51"/>
      <c r="R25" s="128"/>
      <c r="S25" s="128"/>
      <c r="T25" s="391"/>
      <c r="U25" s="392"/>
      <c r="V25" s="231"/>
      <c r="W25" s="51"/>
      <c r="X25" s="414"/>
      <c r="Y25" s="414"/>
      <c r="Z25" s="277"/>
      <c r="AA25" s="51"/>
      <c r="AB25" s="51"/>
      <c r="AC25" s="51"/>
    </row>
    <row r="26" spans="2:33" ht="15" customHeight="1" thickBot="1" x14ac:dyDescent="0.25">
      <c r="B26" s="54" t="e">
        <v>#VALUE!</v>
      </c>
      <c r="C26" s="54"/>
      <c r="D26" s="54"/>
      <c r="E26" s="54"/>
      <c r="F26" s="54"/>
      <c r="G26" s="272"/>
      <c r="H26" s="271"/>
      <c r="I26" s="271"/>
      <c r="J26" s="271"/>
      <c r="K26" s="393" t="s">
        <v>42</v>
      </c>
      <c r="L26" s="395" t="str">
        <f>リーグ表!D63</f>
        <v>笠間ピュアスターズ</v>
      </c>
      <c r="M26" s="396"/>
      <c r="N26" s="396"/>
      <c r="O26" s="396"/>
      <c r="P26" s="397"/>
      <c r="Q26" s="48"/>
      <c r="R26" s="49"/>
      <c r="S26" s="170"/>
      <c r="T26" s="163"/>
      <c r="U26" s="50"/>
      <c r="V26" s="230">
        <v>3</v>
      </c>
      <c r="W26" s="51"/>
      <c r="X26" s="230"/>
      <c r="Y26" s="57"/>
      <c r="Z26" s="277"/>
      <c r="AA26" s="51"/>
      <c r="AB26" s="51"/>
      <c r="AC26" s="51"/>
    </row>
    <row r="27" spans="2:33" ht="15" customHeight="1" thickBot="1" x14ac:dyDescent="0.25">
      <c r="K27" s="393"/>
      <c r="L27" s="398"/>
      <c r="M27" s="399"/>
      <c r="N27" s="399"/>
      <c r="O27" s="399"/>
      <c r="P27" s="400"/>
      <c r="Q27" s="51"/>
      <c r="R27" s="57"/>
      <c r="S27" s="57"/>
      <c r="T27" s="57"/>
      <c r="U27" s="414"/>
      <c r="V27" s="414"/>
      <c r="W27" s="51"/>
      <c r="X27" s="51"/>
      <c r="Y27" s="391" t="s">
        <v>102</v>
      </c>
      <c r="Z27" s="391"/>
      <c r="AA27" s="260"/>
      <c r="AB27" s="276"/>
      <c r="AC27" s="408" t="str">
        <f>L10</f>
        <v>ＵＬＴＩＭＡＴＥ　ＳＭＩＬＥ</v>
      </c>
      <c r="AD27" s="409"/>
      <c r="AE27" s="409"/>
      <c r="AF27" s="409"/>
      <c r="AG27" s="410"/>
    </row>
    <row r="28" spans="2:33" ht="15" customHeight="1" thickTop="1" x14ac:dyDescent="0.2">
      <c r="K28" s="91"/>
      <c r="L28" s="134"/>
      <c r="M28" s="134"/>
      <c r="N28" s="134"/>
      <c r="O28" s="134"/>
      <c r="P28" s="134"/>
      <c r="Q28" s="51"/>
      <c r="R28" s="51"/>
      <c r="S28" s="148"/>
      <c r="T28" s="128"/>
      <c r="U28" s="128"/>
      <c r="V28" s="231"/>
      <c r="W28" s="51"/>
      <c r="X28" s="61"/>
      <c r="Y28" s="391"/>
      <c r="Z28" s="392"/>
      <c r="AA28" s="235"/>
      <c r="AB28" s="61"/>
      <c r="AC28" s="411"/>
      <c r="AD28" s="412"/>
      <c r="AE28" s="412"/>
      <c r="AF28" s="412"/>
      <c r="AG28" s="413"/>
    </row>
    <row r="29" spans="2:33" ht="15" customHeight="1" x14ac:dyDescent="0.2">
      <c r="K29" s="91"/>
      <c r="L29" s="134"/>
      <c r="M29" s="134"/>
      <c r="N29" s="134"/>
      <c r="O29" s="134"/>
      <c r="P29" s="134"/>
      <c r="Q29" s="51"/>
      <c r="R29" s="51"/>
      <c r="S29" s="148"/>
      <c r="T29" s="128"/>
      <c r="U29" s="128"/>
      <c r="V29" s="231"/>
      <c r="W29" s="51"/>
      <c r="X29" s="61"/>
      <c r="Y29" s="57"/>
      <c r="Z29" s="58"/>
      <c r="AA29" s="57"/>
      <c r="AB29" s="57"/>
      <c r="AC29" s="57"/>
    </row>
    <row r="30" spans="2:33" ht="15" customHeight="1" thickBot="1" x14ac:dyDescent="0.25">
      <c r="B30" s="47" t="e">
        <v>#VALUE!</v>
      </c>
      <c r="C30" s="47"/>
      <c r="D30" s="47"/>
      <c r="E30" s="47"/>
      <c r="F30" s="47"/>
      <c r="G30" s="47"/>
      <c r="H30" s="264"/>
      <c r="I30" s="264"/>
      <c r="J30" s="264"/>
      <c r="K30" s="393" t="s">
        <v>38</v>
      </c>
      <c r="L30" s="395" t="str">
        <f>リーグ表!D53</f>
        <v>水戸VICTORY</v>
      </c>
      <c r="M30" s="396"/>
      <c r="N30" s="396"/>
      <c r="O30" s="396"/>
      <c r="P30" s="397"/>
      <c r="Q30" s="48"/>
      <c r="R30" s="163"/>
      <c r="S30" s="163"/>
      <c r="T30" s="163"/>
      <c r="U30" s="390"/>
      <c r="V30" s="390"/>
      <c r="W30" s="57"/>
      <c r="X30" s="51"/>
      <c r="Y30" s="57"/>
      <c r="Z30" s="58"/>
      <c r="AA30" s="57"/>
      <c r="AB30" s="45"/>
      <c r="AC30" s="45"/>
    </row>
    <row r="31" spans="2:33" ht="15" customHeight="1" x14ac:dyDescent="0.2">
      <c r="G31" s="265"/>
      <c r="K31" s="393"/>
      <c r="L31" s="398"/>
      <c r="M31" s="399"/>
      <c r="N31" s="399"/>
      <c r="O31" s="399"/>
      <c r="P31" s="400"/>
      <c r="Q31" s="51"/>
      <c r="R31" s="51"/>
      <c r="S31" s="148"/>
      <c r="T31" s="57"/>
      <c r="U31" s="136"/>
      <c r="V31" s="230">
        <v>3</v>
      </c>
      <c r="W31" s="51"/>
      <c r="X31" s="51"/>
      <c r="Y31" s="51"/>
      <c r="Z31" s="135"/>
      <c r="AA31" s="51"/>
      <c r="AB31" s="51"/>
      <c r="AC31" s="51"/>
    </row>
    <row r="32" spans="2:33" ht="15" customHeight="1" thickBot="1" x14ac:dyDescent="0.25">
      <c r="F32" s="266"/>
      <c r="G32" s="267"/>
      <c r="H32" s="424"/>
      <c r="I32" s="424"/>
      <c r="J32" s="424"/>
      <c r="K32" s="181"/>
      <c r="L32" s="90"/>
      <c r="M32" s="90"/>
      <c r="N32" s="90"/>
      <c r="O32" s="90"/>
      <c r="P32" s="90"/>
      <c r="Q32" s="51"/>
      <c r="R32" s="128"/>
      <c r="S32" s="128"/>
      <c r="T32" s="391" t="s">
        <v>103</v>
      </c>
      <c r="U32" s="392"/>
      <c r="V32" s="176"/>
      <c r="W32" s="51"/>
      <c r="X32" s="390"/>
      <c r="Y32" s="390"/>
      <c r="Z32" s="135"/>
      <c r="AA32" s="51"/>
      <c r="AB32" s="51"/>
      <c r="AC32" s="51"/>
    </row>
    <row r="33" spans="2:29" ht="15" customHeight="1" thickTop="1" x14ac:dyDescent="0.2">
      <c r="E33" s="39">
        <v>5</v>
      </c>
      <c r="F33" s="220"/>
      <c r="G33" s="57"/>
      <c r="H33" s="424"/>
      <c r="I33" s="424"/>
      <c r="J33" s="424"/>
      <c r="K33" s="91"/>
      <c r="L33" s="134"/>
      <c r="M33" s="134"/>
      <c r="N33" s="134"/>
      <c r="O33" s="134"/>
      <c r="P33" s="134"/>
      <c r="Q33" s="51"/>
      <c r="R33" s="128"/>
      <c r="S33" s="128"/>
      <c r="T33" s="391"/>
      <c r="U33" s="391"/>
      <c r="V33" s="259"/>
      <c r="W33" s="248"/>
      <c r="X33" s="249"/>
      <c r="Y33" s="51">
        <v>3</v>
      </c>
      <c r="Z33" s="135"/>
      <c r="AA33" s="51"/>
      <c r="AB33" s="51"/>
      <c r="AC33" s="51"/>
    </row>
    <row r="34" spans="2:29" ht="15" customHeight="1" thickBot="1" x14ac:dyDescent="0.25">
      <c r="B34" s="53" t="e">
        <v>#VALUE!</v>
      </c>
      <c r="C34" s="53"/>
      <c r="D34" s="53"/>
      <c r="E34" s="53"/>
      <c r="F34" s="221"/>
      <c r="G34" s="222"/>
      <c r="H34" s="53"/>
      <c r="I34" s="53"/>
      <c r="J34" s="53"/>
      <c r="K34" s="419" t="s">
        <v>43</v>
      </c>
      <c r="L34" s="395" t="str">
        <f>リーグ表!D65</f>
        <v>よつわキッズ</v>
      </c>
      <c r="M34" s="396"/>
      <c r="N34" s="396"/>
      <c r="O34" s="396"/>
      <c r="P34" s="397"/>
      <c r="Q34" s="244"/>
      <c r="R34" s="245"/>
      <c r="S34" s="245"/>
      <c r="T34" s="254"/>
      <c r="U34" s="245"/>
      <c r="V34" s="246">
        <v>5</v>
      </c>
      <c r="W34" s="51"/>
      <c r="X34" s="135"/>
      <c r="Y34" s="51"/>
      <c r="Z34" s="135"/>
      <c r="AA34" s="51"/>
      <c r="AB34" s="51"/>
      <c r="AC34" s="51"/>
    </row>
    <row r="35" spans="2:29" ht="15" customHeight="1" thickTop="1" x14ac:dyDescent="0.2">
      <c r="F35" s="220"/>
      <c r="G35" s="57"/>
      <c r="K35" s="419"/>
      <c r="L35" s="398"/>
      <c r="M35" s="399"/>
      <c r="N35" s="399"/>
      <c r="O35" s="399"/>
      <c r="P35" s="400"/>
      <c r="Q35" s="51"/>
      <c r="R35" s="57"/>
      <c r="S35" s="57"/>
      <c r="T35" s="57"/>
      <c r="U35" s="414"/>
      <c r="V35" s="414"/>
      <c r="W35" s="51"/>
      <c r="X35" s="135"/>
      <c r="Y35" s="51"/>
      <c r="Z35" s="173"/>
      <c r="AA35" s="59"/>
      <c r="AB35" s="51"/>
      <c r="AC35" s="51"/>
    </row>
    <row r="36" spans="2:29" ht="15" customHeight="1" thickBot="1" x14ac:dyDescent="0.25">
      <c r="F36" s="425" t="s">
        <v>107</v>
      </c>
      <c r="G36" s="390"/>
      <c r="K36" s="181"/>
      <c r="L36" s="90"/>
      <c r="M36" s="90"/>
      <c r="N36" s="90"/>
      <c r="O36" s="90"/>
      <c r="P36" s="90"/>
      <c r="Q36" s="51"/>
      <c r="R36" s="51"/>
      <c r="S36" s="148"/>
      <c r="T36" s="57"/>
      <c r="U36" s="57"/>
      <c r="V36" s="230"/>
      <c r="W36" s="391" t="s">
        <v>104</v>
      </c>
      <c r="X36" s="392"/>
      <c r="Y36" s="244"/>
      <c r="Z36" s="251"/>
      <c r="AA36" s="59" t="s">
        <v>141</v>
      </c>
      <c r="AB36" s="51"/>
      <c r="AC36" s="51"/>
    </row>
    <row r="37" spans="2:29" ht="15" customHeight="1" thickTop="1" x14ac:dyDescent="0.2">
      <c r="F37" s="426"/>
      <c r="G37" s="390"/>
      <c r="K37" s="91"/>
      <c r="L37" s="134"/>
      <c r="M37" s="134"/>
      <c r="N37" s="134"/>
      <c r="O37" s="134"/>
      <c r="P37" s="134"/>
      <c r="Q37" s="51"/>
      <c r="R37" s="51"/>
      <c r="S37" s="148"/>
      <c r="T37" s="57"/>
      <c r="U37" s="57"/>
      <c r="V37" s="230"/>
      <c r="W37" s="391"/>
      <c r="X37" s="391"/>
      <c r="Y37" s="246"/>
      <c r="Z37" s="414"/>
      <c r="AA37" s="414"/>
      <c r="AB37" s="51"/>
      <c r="AC37" s="51"/>
    </row>
    <row r="38" spans="2:29" ht="15" customHeight="1" thickBot="1" x14ac:dyDescent="0.25">
      <c r="B38" s="54" t="e">
        <v>#VALUE!</v>
      </c>
      <c r="C38" s="54"/>
      <c r="D38" s="54"/>
      <c r="E38" s="54"/>
      <c r="F38" s="221"/>
      <c r="G38" s="222"/>
      <c r="H38" s="53"/>
      <c r="I38" s="53"/>
      <c r="J38" s="53"/>
      <c r="K38" s="419" t="s">
        <v>40</v>
      </c>
      <c r="L38" s="395" t="str">
        <f>リーグ表!D47</f>
        <v>竹島フェニックス</v>
      </c>
      <c r="M38" s="396"/>
      <c r="N38" s="396"/>
      <c r="O38" s="396"/>
      <c r="P38" s="397"/>
      <c r="Q38" s="235"/>
      <c r="R38" s="230"/>
      <c r="S38" s="230"/>
      <c r="T38" s="57"/>
      <c r="U38" s="390"/>
      <c r="V38" s="390"/>
      <c r="W38" s="57"/>
      <c r="X38" s="277"/>
      <c r="Y38" s="51"/>
      <c r="Z38" s="51"/>
      <c r="AA38" s="51"/>
      <c r="AB38" s="51"/>
      <c r="AC38" s="51"/>
    </row>
    <row r="39" spans="2:29" ht="15" customHeight="1" thickTop="1" x14ac:dyDescent="0.2">
      <c r="F39" s="220"/>
      <c r="G39" s="57"/>
      <c r="K39" s="419"/>
      <c r="L39" s="398"/>
      <c r="M39" s="399"/>
      <c r="N39" s="399"/>
      <c r="O39" s="399"/>
      <c r="P39" s="400"/>
      <c r="Q39" s="247"/>
      <c r="R39" s="248"/>
      <c r="S39" s="248"/>
      <c r="T39" s="262"/>
      <c r="U39" s="262"/>
      <c r="V39" s="246">
        <v>6</v>
      </c>
      <c r="W39" s="51"/>
      <c r="X39" s="277"/>
      <c r="Y39" s="51"/>
      <c r="Z39" s="51"/>
      <c r="AA39" s="51"/>
      <c r="AB39" s="51"/>
      <c r="AC39" s="51"/>
    </row>
    <row r="40" spans="2:29" ht="15" customHeight="1" thickBot="1" x14ac:dyDescent="0.25">
      <c r="E40" s="39">
        <v>2</v>
      </c>
      <c r="F40" s="270"/>
      <c r="G40" s="266"/>
      <c r="H40" s="424"/>
      <c r="I40" s="424"/>
      <c r="J40" s="424"/>
      <c r="K40" s="181"/>
      <c r="L40" s="90"/>
      <c r="M40" s="90"/>
      <c r="N40" s="90"/>
      <c r="O40" s="90"/>
      <c r="P40" s="90"/>
      <c r="Q40" s="51"/>
      <c r="R40" s="128"/>
      <c r="S40" s="128"/>
      <c r="T40" s="391" t="s">
        <v>105</v>
      </c>
      <c r="U40" s="391"/>
      <c r="V40" s="253"/>
      <c r="W40" s="245"/>
      <c r="X40" s="261"/>
      <c r="Y40" s="57">
        <v>7</v>
      </c>
      <c r="Z40" s="57"/>
      <c r="AA40" s="51"/>
      <c r="AB40" s="51"/>
      <c r="AC40" s="51"/>
    </row>
    <row r="41" spans="2:29" ht="15" customHeight="1" x14ac:dyDescent="0.2">
      <c r="G41" s="265"/>
      <c r="H41" s="424"/>
      <c r="I41" s="424"/>
      <c r="J41" s="424"/>
      <c r="K41" s="91"/>
      <c r="L41" s="134"/>
      <c r="M41" s="134"/>
      <c r="N41" s="134"/>
      <c r="O41" s="134"/>
      <c r="P41" s="134"/>
      <c r="Q41" s="51"/>
      <c r="R41" s="128"/>
      <c r="S41" s="128"/>
      <c r="T41" s="391"/>
      <c r="U41" s="392"/>
      <c r="V41" s="231"/>
      <c r="W41" s="51"/>
      <c r="X41" s="414"/>
      <c r="Y41" s="414"/>
      <c r="Z41" s="57"/>
      <c r="AA41" s="51"/>
      <c r="AB41" s="51"/>
      <c r="AC41" s="51"/>
    </row>
    <row r="42" spans="2:29" ht="15" customHeight="1" thickBot="1" x14ac:dyDescent="0.25">
      <c r="B42" s="55" t="e">
        <v>#VALUE!</v>
      </c>
      <c r="C42" s="55"/>
      <c r="D42" s="55"/>
      <c r="E42" s="55"/>
      <c r="F42" s="55"/>
      <c r="G42" s="269"/>
      <c r="H42" s="268"/>
      <c r="I42" s="268"/>
      <c r="J42" s="268"/>
      <c r="K42" s="393" t="s">
        <v>72</v>
      </c>
      <c r="L42" s="395" t="str">
        <f>リーグ表!D59</f>
        <v>ST Enjoys</v>
      </c>
      <c r="M42" s="396"/>
      <c r="N42" s="396"/>
      <c r="O42" s="396"/>
      <c r="P42" s="397"/>
      <c r="Q42" s="48"/>
      <c r="R42" s="49"/>
      <c r="S42" s="170"/>
      <c r="T42" s="163"/>
      <c r="U42" s="50"/>
      <c r="V42" s="230">
        <v>2</v>
      </c>
      <c r="W42" s="51"/>
      <c r="X42" s="51"/>
      <c r="Y42" s="57"/>
      <c r="Z42" s="57"/>
      <c r="AA42" s="51"/>
      <c r="AB42" s="51"/>
      <c r="AC42" s="51"/>
    </row>
    <row r="43" spans="2:29" ht="15" customHeight="1" x14ac:dyDescent="0.2">
      <c r="K43" s="393"/>
      <c r="L43" s="398"/>
      <c r="M43" s="399"/>
      <c r="N43" s="399"/>
      <c r="O43" s="399"/>
      <c r="P43" s="400"/>
      <c r="Q43" s="51"/>
      <c r="R43" s="51"/>
      <c r="S43" s="148"/>
      <c r="T43" s="57"/>
      <c r="U43" s="414"/>
      <c r="V43" s="414"/>
      <c r="W43" s="51"/>
      <c r="X43" s="51"/>
      <c r="Y43" s="57"/>
      <c r="Z43" s="57"/>
      <c r="AA43" s="51"/>
      <c r="AB43" s="51"/>
      <c r="AC43" s="164"/>
    </row>
    <row r="44" spans="2:29" ht="15" customHeight="1" x14ac:dyDescent="0.2">
      <c r="K44" s="3"/>
      <c r="L44" s="90"/>
      <c r="M44" s="90"/>
      <c r="N44" s="90"/>
      <c r="O44" s="90"/>
      <c r="P44" s="90"/>
      <c r="Q44" s="51"/>
      <c r="R44" s="51"/>
      <c r="S44" s="148"/>
      <c r="T44" s="57"/>
      <c r="U44" s="51"/>
      <c r="V44" s="230"/>
      <c r="W44" s="51"/>
      <c r="X44" s="51"/>
      <c r="Y44" s="51"/>
      <c r="Z44" s="51"/>
      <c r="AA44" s="51"/>
      <c r="AB44" s="51"/>
      <c r="AC44" s="164"/>
    </row>
  </sheetData>
  <mergeCells count="58">
    <mergeCell ref="Z37:AA37"/>
    <mergeCell ref="U10:V10"/>
    <mergeCell ref="U38:V38"/>
    <mergeCell ref="U30:V30"/>
    <mergeCell ref="U22:V22"/>
    <mergeCell ref="U17:V17"/>
    <mergeCell ref="U27:V27"/>
    <mergeCell ref="U35:V35"/>
    <mergeCell ref="Z18:AA18"/>
    <mergeCell ref="Y27:Z28"/>
    <mergeCell ref="W36:X37"/>
    <mergeCell ref="X32:Y32"/>
    <mergeCell ref="F20:G21"/>
    <mergeCell ref="H24:J25"/>
    <mergeCell ref="W18:X19"/>
    <mergeCell ref="U43:V43"/>
    <mergeCell ref="X41:Y41"/>
    <mergeCell ref="H32:J33"/>
    <mergeCell ref="F36:G37"/>
    <mergeCell ref="H40:J41"/>
    <mergeCell ref="T13:U14"/>
    <mergeCell ref="H16:J17"/>
    <mergeCell ref="Q16:R17"/>
    <mergeCell ref="L22:P23"/>
    <mergeCell ref="T24:U25"/>
    <mergeCell ref="T32:U33"/>
    <mergeCell ref="L18:P19"/>
    <mergeCell ref="K26:K27"/>
    <mergeCell ref="L26:P27"/>
    <mergeCell ref="K22:K23"/>
    <mergeCell ref="T40:U41"/>
    <mergeCell ref="R14:S14"/>
    <mergeCell ref="R19:S19"/>
    <mergeCell ref="K42:K43"/>
    <mergeCell ref="L42:P43"/>
    <mergeCell ref="K34:K35"/>
    <mergeCell ref="L34:P35"/>
    <mergeCell ref="K38:K39"/>
    <mergeCell ref="L38:P39"/>
    <mergeCell ref="AC27:AG28"/>
    <mergeCell ref="K14:K15"/>
    <mergeCell ref="L14:P15"/>
    <mergeCell ref="K18:K19"/>
    <mergeCell ref="AA7:AB7"/>
    <mergeCell ref="AC7:AG7"/>
    <mergeCell ref="AA8:AB8"/>
    <mergeCell ref="AC8:AG8"/>
    <mergeCell ref="X25:Y25"/>
    <mergeCell ref="K30:K31"/>
    <mergeCell ref="L30:P31"/>
    <mergeCell ref="K10:K11"/>
    <mergeCell ref="L10:P11"/>
    <mergeCell ref="X13:Y13"/>
    <mergeCell ref="AC5:AH5"/>
    <mergeCell ref="AC6:AH6"/>
    <mergeCell ref="K5:S5"/>
    <mergeCell ref="AA5:AB5"/>
    <mergeCell ref="AA6:AB6"/>
  </mergeCells>
  <phoneticPr fontId="17"/>
  <pageMargins left="0.59055118110236227" right="0.39370078740157483" top="0.39370078740157483" bottom="0.39370078740157483" header="0.31496062992125984" footer="0.31496062992125984"/>
  <pageSetup paperSize="9" scale="54" orientation="portrait" horizontalDpi="4800" verticalDpi="48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参加チーム名</vt:lpstr>
      <vt:lpstr>タイムスケジュール</vt:lpstr>
      <vt:lpstr>リーグ表</vt:lpstr>
      <vt:lpstr>トーナメントジュニア＆キッズ</vt:lpstr>
      <vt:lpstr>トーナメントフレンドリー</vt:lpstr>
      <vt:lpstr>タイムスケジュール!Print_Area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林</dc:creator>
  <cp:keywords/>
  <dc:description/>
  <cp:lastModifiedBy>内桶克之</cp:lastModifiedBy>
  <cp:revision>1</cp:revision>
  <cp:lastPrinted>2022-08-27T06:56:57Z</cp:lastPrinted>
  <dcterms:created xsi:type="dcterms:W3CDTF">2001-05-01T14:15:17Z</dcterms:created>
  <dcterms:modified xsi:type="dcterms:W3CDTF">2022-08-27T14:30:39Z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1041-10.8.0.5423</vt:lpwstr>
  </property>
</Properties>
</file>